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1340" windowHeight="5280" firstSheet="1" activeTab="1"/>
  </bookViews>
  <sheets>
    <sheet name="20.05.2020" sheetId="2" state="hidden" r:id="rId1"/>
    <sheet name="Лист1" sheetId="3" r:id="rId2"/>
  </sheets>
  <definedNames>
    <definedName name="_xlnm.Print_Area" localSheetId="0">'20.05.2020'!$A$1:$F$68</definedName>
    <definedName name="_xlnm.Print_Area" localSheetId="1">Лист1!$A$1:$H$68</definedName>
  </definedNames>
  <calcPr calcId="144525"/>
</workbook>
</file>

<file path=xl/calcChain.xml><?xml version="1.0" encoding="utf-8"?>
<calcChain xmlns="http://schemas.openxmlformats.org/spreadsheetml/2006/main">
  <c r="G32" i="3" l="1"/>
  <c r="G20" i="3"/>
  <c r="G21" i="3" l="1"/>
  <c r="G22" i="3"/>
  <c r="H61" i="3" l="1"/>
  <c r="F61" i="3"/>
  <c r="H60" i="3"/>
  <c r="F60" i="3"/>
  <c r="H59" i="3"/>
  <c r="F59" i="3"/>
  <c r="H58" i="3"/>
  <c r="F58" i="3"/>
  <c r="H56" i="3"/>
  <c r="F56" i="3"/>
  <c r="H55" i="3"/>
  <c r="F55" i="3"/>
  <c r="H54" i="3"/>
  <c r="F54" i="3"/>
  <c r="H53" i="3"/>
  <c r="F53" i="3"/>
  <c r="G50" i="3"/>
  <c r="G52" i="3" s="1"/>
  <c r="H52" i="3" s="1"/>
  <c r="D50" i="3"/>
  <c r="D52" i="3" s="1"/>
  <c r="G49" i="3"/>
  <c r="H49" i="3" s="1"/>
  <c r="E49" i="3"/>
  <c r="F49" i="3" s="1"/>
  <c r="D49" i="3"/>
  <c r="G48" i="3"/>
  <c r="H48" i="3" s="1"/>
  <c r="D48" i="3"/>
  <c r="H47" i="3"/>
  <c r="F47" i="3"/>
  <c r="E47" i="3"/>
  <c r="E50" i="3" s="1"/>
  <c r="E45" i="3"/>
  <c r="F45" i="3" s="1"/>
  <c r="G44" i="3"/>
  <c r="G46" i="3" s="1"/>
  <c r="H46" i="3" s="1"/>
  <c r="F44" i="3"/>
  <c r="E44" i="3"/>
  <c r="E46" i="3" s="1"/>
  <c r="F46" i="3" s="1"/>
  <c r="D44" i="3"/>
  <c r="D46" i="3" s="1"/>
  <c r="D42" i="3"/>
  <c r="G41" i="3"/>
  <c r="G43" i="3" s="1"/>
  <c r="H43" i="3" s="1"/>
  <c r="D41" i="3"/>
  <c r="D43" i="3" s="1"/>
  <c r="H40" i="3"/>
  <c r="G40" i="3"/>
  <c r="D40" i="3"/>
  <c r="G39" i="3"/>
  <c r="H39" i="3" s="1"/>
  <c r="D39" i="3"/>
  <c r="H38" i="3"/>
  <c r="E38" i="3"/>
  <c r="E41" i="3" s="1"/>
  <c r="D36" i="3"/>
  <c r="G35" i="3"/>
  <c r="G37" i="3" s="1"/>
  <c r="H37" i="3" s="1"/>
  <c r="E35" i="3"/>
  <c r="E37" i="3" s="1"/>
  <c r="F37" i="3" s="1"/>
  <c r="D35" i="3"/>
  <c r="D37" i="3" s="1"/>
  <c r="G34" i="3"/>
  <c r="H34" i="3" s="1"/>
  <c r="D32" i="3"/>
  <c r="D34" i="3" s="1"/>
  <c r="D30" i="3"/>
  <c r="G29" i="3"/>
  <c r="G31" i="3" s="1"/>
  <c r="H31" i="3" s="1"/>
  <c r="D29" i="3"/>
  <c r="D31" i="3" s="1"/>
  <c r="G28" i="3"/>
  <c r="H28" i="3" s="1"/>
  <c r="D28" i="3"/>
  <c r="G27" i="3"/>
  <c r="H27" i="3" s="1"/>
  <c r="D27" i="3"/>
  <c r="H26" i="3"/>
  <c r="E26" i="3"/>
  <c r="E29" i="3" s="1"/>
  <c r="D24" i="3"/>
  <c r="G23" i="3"/>
  <c r="G25" i="3" s="1"/>
  <c r="H25" i="3" s="1"/>
  <c r="E23" i="3"/>
  <c r="E25" i="3" s="1"/>
  <c r="F25" i="3" s="1"/>
  <c r="D23" i="3"/>
  <c r="D25" i="3" s="1"/>
  <c r="H22" i="3"/>
  <c r="D20" i="3"/>
  <c r="D22" i="3" s="1"/>
  <c r="D18" i="3"/>
  <c r="G17" i="3"/>
  <c r="G18" i="3" s="1"/>
  <c r="H18" i="3" s="1"/>
  <c r="D17" i="3"/>
  <c r="D19" i="3" s="1"/>
  <c r="G16" i="3"/>
  <c r="H16" i="3" s="1"/>
  <c r="D16" i="3"/>
  <c r="G15" i="3"/>
  <c r="H15" i="3" s="1"/>
  <c r="E15" i="3"/>
  <c r="F15" i="3" s="1"/>
  <c r="D15" i="3"/>
  <c r="H14" i="3"/>
  <c r="E14" i="3"/>
  <c r="D12" i="3"/>
  <c r="G11" i="3"/>
  <c r="G13" i="3" s="1"/>
  <c r="H13" i="3" s="1"/>
  <c r="E11" i="3"/>
  <c r="E13" i="3" s="1"/>
  <c r="F13" i="3" s="1"/>
  <c r="D11" i="3"/>
  <c r="D13" i="3" s="1"/>
  <c r="H61" i="2"/>
  <c r="H60" i="2"/>
  <c r="H59" i="2"/>
  <c r="H58" i="2"/>
  <c r="H56" i="2"/>
  <c r="H55" i="2"/>
  <c r="H54" i="2"/>
  <c r="H53" i="2"/>
  <c r="H47" i="2"/>
  <c r="G50" i="2"/>
  <c r="G44" i="2"/>
  <c r="G46" i="2" s="1"/>
  <c r="H46" i="2" s="1"/>
  <c r="H38" i="2"/>
  <c r="G41" i="2"/>
  <c r="H35" i="2"/>
  <c r="G35" i="2"/>
  <c r="G37" i="2" s="1"/>
  <c r="H37" i="2" s="1"/>
  <c r="H26" i="2"/>
  <c r="G32" i="2"/>
  <c r="G23" i="2"/>
  <c r="G25" i="2" s="1"/>
  <c r="H25" i="2" s="1"/>
  <c r="H14" i="2"/>
  <c r="G20" i="2"/>
  <c r="G11" i="2"/>
  <c r="G13" i="2" s="1"/>
  <c r="H13" i="2" s="1"/>
  <c r="G51" i="3" l="1"/>
  <c r="H51" i="3" s="1"/>
  <c r="H44" i="3"/>
  <c r="G45" i="3"/>
  <c r="H45" i="3" s="1"/>
  <c r="H50" i="3"/>
  <c r="G33" i="3"/>
  <c r="H33" i="3" s="1"/>
  <c r="H32" i="3"/>
  <c r="H20" i="3"/>
  <c r="H21" i="3"/>
  <c r="G12" i="3"/>
  <c r="H12" i="3" s="1"/>
  <c r="H11" i="3"/>
  <c r="E20" i="3"/>
  <c r="E16" i="3"/>
  <c r="F16" i="3" s="1"/>
  <c r="F14" i="3"/>
  <c r="E17" i="3"/>
  <c r="E31" i="3"/>
  <c r="F31" i="3" s="1"/>
  <c r="E30" i="3"/>
  <c r="F30" i="3" s="1"/>
  <c r="F29" i="3"/>
  <c r="E43" i="3"/>
  <c r="F43" i="3" s="1"/>
  <c r="E42" i="3"/>
  <c r="F42" i="3" s="1"/>
  <c r="F41" i="3"/>
  <c r="E12" i="3"/>
  <c r="F12" i="3" s="1"/>
  <c r="F11" i="3"/>
  <c r="E51" i="3"/>
  <c r="F51" i="3" s="1"/>
  <c r="F50" i="3"/>
  <c r="E52" i="3"/>
  <c r="F52" i="3" s="1"/>
  <c r="G19" i="3"/>
  <c r="H19" i="3" s="1"/>
  <c r="H17" i="3"/>
  <c r="D21" i="3"/>
  <c r="F23" i="3"/>
  <c r="H23" i="3"/>
  <c r="E24" i="3"/>
  <c r="F24" i="3" s="1"/>
  <c r="G24" i="3"/>
  <c r="H24" i="3" s="1"/>
  <c r="F26" i="3"/>
  <c r="E28" i="3"/>
  <c r="F28" i="3" s="1"/>
  <c r="H29" i="3"/>
  <c r="G30" i="3"/>
  <c r="H30" i="3" s="1"/>
  <c r="E32" i="3"/>
  <c r="D33" i="3"/>
  <c r="F35" i="3"/>
  <c r="H35" i="3"/>
  <c r="E36" i="3"/>
  <c r="F36" i="3" s="1"/>
  <c r="G36" i="3"/>
  <c r="H36" i="3" s="1"/>
  <c r="F38" i="3"/>
  <c r="E40" i="3"/>
  <c r="F40" i="3" s="1"/>
  <c r="H41" i="3"/>
  <c r="G42" i="3"/>
  <c r="H42" i="3" s="1"/>
  <c r="D45" i="3"/>
  <c r="E48" i="3"/>
  <c r="F48" i="3" s="1"/>
  <c r="D51" i="3"/>
  <c r="E27" i="3"/>
  <c r="F27" i="3" s="1"/>
  <c r="E39" i="3"/>
  <c r="F39" i="3" s="1"/>
  <c r="H44" i="2"/>
  <c r="H23" i="2"/>
  <c r="H11" i="2"/>
  <c r="G22" i="2"/>
  <c r="H22" i="2" s="1"/>
  <c r="G21" i="2"/>
  <c r="H21" i="2" s="1"/>
  <c r="H20" i="2"/>
  <c r="G34" i="2"/>
  <c r="H34" i="2" s="1"/>
  <c r="G33" i="2"/>
  <c r="H33" i="2" s="1"/>
  <c r="H32" i="2"/>
  <c r="G43" i="2"/>
  <c r="H43" i="2" s="1"/>
  <c r="G42" i="2"/>
  <c r="H42" i="2" s="1"/>
  <c r="H41" i="2"/>
  <c r="G52" i="2"/>
  <c r="H52" i="2" s="1"/>
  <c r="G51" i="2"/>
  <c r="H51" i="2" s="1"/>
  <c r="H50" i="2"/>
  <c r="G12" i="2"/>
  <c r="H12" i="2" s="1"/>
  <c r="G15" i="2"/>
  <c r="H15" i="2" s="1"/>
  <c r="G16" i="2"/>
  <c r="H16" i="2" s="1"/>
  <c r="G17" i="2"/>
  <c r="G24" i="2"/>
  <c r="H24" i="2" s="1"/>
  <c r="G27" i="2"/>
  <c r="H27" i="2" s="1"/>
  <c r="G28" i="2"/>
  <c r="H28" i="2" s="1"/>
  <c r="G29" i="2"/>
  <c r="G36" i="2"/>
  <c r="H36" i="2" s="1"/>
  <c r="G39" i="2"/>
  <c r="H39" i="2" s="1"/>
  <c r="G40" i="2"/>
  <c r="H40" i="2" s="1"/>
  <c r="G45" i="2"/>
  <c r="H45" i="2" s="1"/>
  <c r="G48" i="2"/>
  <c r="H48" i="2" s="1"/>
  <c r="G49" i="2"/>
  <c r="H49" i="2" s="1"/>
  <c r="F55" i="2"/>
  <c r="F56" i="2"/>
  <c r="F54" i="2"/>
  <c r="E18" i="3" l="1"/>
  <c r="F18" i="3" s="1"/>
  <c r="F17" i="3"/>
  <c r="E19" i="3"/>
  <c r="F19" i="3" s="1"/>
  <c r="E33" i="3"/>
  <c r="F33" i="3" s="1"/>
  <c r="F32" i="3"/>
  <c r="E34" i="3"/>
  <c r="F34" i="3" s="1"/>
  <c r="E21" i="3"/>
  <c r="F21" i="3" s="1"/>
  <c r="E22" i="3"/>
  <c r="F22" i="3" s="1"/>
  <c r="F20" i="3"/>
  <c r="G31" i="2"/>
  <c r="H31" i="2" s="1"/>
  <c r="G30" i="2"/>
  <c r="H30" i="2" s="1"/>
  <c r="H29" i="2"/>
  <c r="G19" i="2"/>
  <c r="H19" i="2" s="1"/>
  <c r="G18" i="2"/>
  <c r="H18" i="2" s="1"/>
  <c r="H17" i="2"/>
  <c r="E47" i="2"/>
  <c r="E48" i="2" s="1"/>
  <c r="F48" i="2" s="1"/>
  <c r="E38" i="2"/>
  <c r="E26" i="2"/>
  <c r="F26" i="2" s="1"/>
  <c r="E14" i="2"/>
  <c r="F14" i="2" s="1"/>
  <c r="F59" i="2"/>
  <c r="F60" i="2"/>
  <c r="F61" i="2"/>
  <c r="F58" i="2"/>
  <c r="F53" i="2"/>
  <c r="D11" i="2"/>
  <c r="D12" i="2"/>
  <c r="D13" i="2"/>
  <c r="D15" i="2"/>
  <c r="D16" i="2"/>
  <c r="D17" i="2"/>
  <c r="D18" i="2" s="1"/>
  <c r="D20" i="2"/>
  <c r="D22" i="2" s="1"/>
  <c r="D23" i="2"/>
  <c r="D24" i="2" s="1"/>
  <c r="D25" i="2"/>
  <c r="D27" i="2"/>
  <c r="D28" i="2"/>
  <c r="D29" i="2"/>
  <c r="D30" i="2"/>
  <c r="D31" i="2"/>
  <c r="D32" i="2"/>
  <c r="D33" i="2" s="1"/>
  <c r="D35" i="2"/>
  <c r="D36" i="2" s="1"/>
  <c r="D39" i="2"/>
  <c r="D40" i="2"/>
  <c r="D41" i="2"/>
  <c r="D42" i="2" s="1"/>
  <c r="D43" i="2"/>
  <c r="D44" i="2"/>
  <c r="D45" i="2"/>
  <c r="D46" i="2"/>
  <c r="D48" i="2"/>
  <c r="D49" i="2"/>
  <c r="D50" i="2"/>
  <c r="D51" i="2" s="1"/>
  <c r="F38" i="2"/>
  <c r="D37" i="2" l="1"/>
  <c r="D52" i="2"/>
  <c r="D34" i="2"/>
  <c r="D21" i="2"/>
  <c r="D19" i="2"/>
  <c r="E20" i="2"/>
  <c r="E17" i="2"/>
  <c r="E15" i="2"/>
  <c r="F15" i="2" s="1"/>
  <c r="E32" i="2"/>
  <c r="E29" i="2"/>
  <c r="E27" i="2"/>
  <c r="F27" i="2" s="1"/>
  <c r="E41" i="2"/>
  <c r="E39" i="2"/>
  <c r="F39" i="2" s="1"/>
  <c r="E49" i="2"/>
  <c r="F49" i="2" s="1"/>
  <c r="F47" i="2"/>
  <c r="E11" i="2"/>
  <c r="E16" i="2"/>
  <c r="F16" i="2" s="1"/>
  <c r="E28" i="2"/>
  <c r="F28" i="2" s="1"/>
  <c r="E23" i="2"/>
  <c r="E25" i="2" s="1"/>
  <c r="F25" i="2" s="1"/>
  <c r="E44" i="2"/>
  <c r="E46" i="2" s="1"/>
  <c r="F46" i="2" s="1"/>
  <c r="E40" i="2"/>
  <c r="F40" i="2" s="1"/>
  <c r="E35" i="2"/>
  <c r="E50" i="2"/>
  <c r="E36" i="2" l="1"/>
  <c r="F36" i="2" s="1"/>
  <c r="F35" i="2"/>
  <c r="E45" i="2"/>
  <c r="F45" i="2" s="1"/>
  <c r="F44" i="2"/>
  <c r="E12" i="2"/>
  <c r="F12" i="2" s="1"/>
  <c r="F11" i="2"/>
  <c r="E13" i="2"/>
  <c r="F13" i="2" s="1"/>
  <c r="E42" i="2"/>
  <c r="F42" i="2" s="1"/>
  <c r="F41" i="2"/>
  <c r="E43" i="2"/>
  <c r="F43" i="2" s="1"/>
  <c r="E30" i="2"/>
  <c r="F30" i="2" s="1"/>
  <c r="E31" i="2"/>
  <c r="F31" i="2" s="1"/>
  <c r="F29" i="2"/>
  <c r="E37" i="2"/>
  <c r="F37" i="2" s="1"/>
  <c r="F50" i="2"/>
  <c r="E52" i="2"/>
  <c r="F52" i="2" s="1"/>
  <c r="E51" i="2"/>
  <c r="F51" i="2" s="1"/>
  <c r="E24" i="2"/>
  <c r="F24" i="2" s="1"/>
  <c r="F23" i="2"/>
  <c r="F32" i="2"/>
  <c r="E33" i="2"/>
  <c r="F33" i="2" s="1"/>
  <c r="E34" i="2"/>
  <c r="F34" i="2" s="1"/>
  <c r="E18" i="2"/>
  <c r="F18" i="2" s="1"/>
  <c r="E19" i="2"/>
  <c r="F19" i="2" s="1"/>
  <c r="F17" i="2"/>
  <c r="F20" i="2"/>
  <c r="E21" i="2"/>
  <c r="F21" i="2" s="1"/>
  <c r="E22" i="2"/>
  <c r="F22" i="2" s="1"/>
</calcChain>
</file>

<file path=xl/sharedStrings.xml><?xml version="1.0" encoding="utf-8"?>
<sst xmlns="http://schemas.openxmlformats.org/spreadsheetml/2006/main" count="173" uniqueCount="47">
  <si>
    <t>УТВЕРЖДЕНО</t>
  </si>
  <si>
    <t>приказ ГЛХУ "Червенский лесхоз"</t>
  </si>
  <si>
    <t xml:space="preserve"> </t>
  </si>
  <si>
    <t xml:space="preserve">отпускных цен на продукцию производимую ГЛХУ"Червенский лесхоз" и </t>
  </si>
  <si>
    <t>Наименование продукции</t>
  </si>
  <si>
    <t>Толщ.(мм)</t>
  </si>
  <si>
    <t>Сорт</t>
  </si>
  <si>
    <t>Цена за 1м3
без НДС, руб.</t>
  </si>
  <si>
    <t>Цена за 1м3
с НДС, руб.</t>
  </si>
  <si>
    <t>32-40</t>
  </si>
  <si>
    <t>44 и более</t>
  </si>
  <si>
    <t>Горбыль деловой</t>
  </si>
  <si>
    <t>Отходы лесопиления</t>
  </si>
  <si>
    <t>Опилки</t>
  </si>
  <si>
    <t>Примечание: ставка НДС 20%</t>
  </si>
  <si>
    <t>Начальник ПЭС</t>
  </si>
  <si>
    <t>Острожка пиломатериала обрезного с четырех сторон</t>
  </si>
  <si>
    <t>реализуемую на условиях франко-лесопромышленный склад</t>
  </si>
  <si>
    <t>Щепа топливная</t>
  </si>
  <si>
    <t>Экономист по ценам</t>
  </si>
  <si>
    <t>Т.Н Денисевич</t>
  </si>
  <si>
    <t>4</t>
  </si>
  <si>
    <t>С.Л.Батуро</t>
  </si>
  <si>
    <t>04.05.2020 № 204</t>
  </si>
  <si>
    <t>ПРЕЙСКУРАНТ  № 10</t>
  </si>
  <si>
    <t>Цены вводятся в действие с 01.06.2020 года</t>
  </si>
  <si>
    <t>Т.Н.Денисевич</t>
  </si>
  <si>
    <t>20.05.2020 № 233</t>
  </si>
  <si>
    <t>15-22</t>
  </si>
  <si>
    <t>15-22                 шириной до 100 мм.</t>
  </si>
  <si>
    <t>15-22                 шириной более 100 мм.</t>
  </si>
  <si>
    <t>Пиломатериалы обрезные  хвойных пород , доска длиной от 2,5 до 6,5 метров
СТБ 1713-2007</t>
  </si>
  <si>
    <t>Пиломатериалы необрезные  хвойных пород , доска длиной от 2,5 до 6,5 метров
СТБ 1713-2007</t>
  </si>
  <si>
    <t>Пиломатериалы обрезные  лиственных пород , доска длиной от 2,5 до 6,5 метров
СТБ 1714-2007</t>
  </si>
  <si>
    <t>Пиломатериалы необрезные мягколиственных пород , доска длиной от 2,5 до 6,5 метров
СТБ 1714-2007</t>
  </si>
  <si>
    <t>5</t>
  </si>
  <si>
    <t xml:space="preserve">Пиломатериалы обрезные  лиственных пород, длиной 1-2.5 метра  (доска штакетная) СТБ 1714-2007 </t>
  </si>
  <si>
    <t xml:space="preserve">Пиломатериалы обрезные  хвойных пород, длиной 1-2.5 метра  (доска штакетная) СТБ 1713-2007 </t>
  </si>
  <si>
    <t>22-31</t>
  </si>
  <si>
    <t>приказ директора Червенского лесхоза</t>
  </si>
  <si>
    <t>Цены вводятся в действие с 01.04.2021 года</t>
  </si>
  <si>
    <t>ПРЕЙСКУРАНТ  №  4</t>
  </si>
  <si>
    <t>32-43</t>
  </si>
  <si>
    <t xml:space="preserve">Пиломатериалы обрезные  хвойных пород, длиной 0,8-2,5 метра  (доска штакетная) СТБ 1713-2007 </t>
  </si>
  <si>
    <t xml:space="preserve">отпускных цен на продукцию производимую деревообрабатывающим цехом Червенского лесхоза и </t>
  </si>
  <si>
    <t xml:space="preserve">реализуемую на условиях франко-лесопромышленный склад </t>
  </si>
  <si>
    <t>15.03.2021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</si>
</sst>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 Cyr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 Cyr"/>
      <family val="1"/>
      <charset val="204"/>
    </font>
    <font>
      <i/>
      <sz val="14"/>
      <color indexed="8"/>
      <name val="Arial Cyr"/>
      <charset val="204"/>
    </font>
    <font>
      <b/>
      <sz val="15"/>
      <color indexed="8"/>
      <name val="Times New Roman"/>
      <family val="1"/>
      <charset val="204"/>
    </font>
    <font>
      <b/>
      <sz val="15"/>
      <color indexed="8"/>
      <name val="Times New Roman Cyr"/>
      <charset val="204"/>
    </font>
    <font>
      <b/>
      <sz val="15"/>
      <color indexed="8"/>
      <name val="Times New Roman Cyr"/>
      <family val="1"/>
      <charset val="204"/>
    </font>
    <font>
      <sz val="15"/>
      <color indexed="8"/>
      <name val="Times New Roman Cyr"/>
      <family val="1"/>
      <charset val="204"/>
    </font>
    <font>
      <b/>
      <i/>
      <sz val="15"/>
      <color indexed="8"/>
      <name val="Times New Roman Cyr"/>
      <family val="1"/>
      <charset val="204"/>
    </font>
    <font>
      <i/>
      <sz val="15"/>
      <name val="Arial"/>
      <family val="2"/>
      <charset val="204"/>
    </font>
    <font>
      <sz val="15"/>
      <name val="Times New Roman"/>
      <family val="1"/>
      <charset val="204"/>
    </font>
    <font>
      <i/>
      <sz val="15"/>
      <color indexed="8"/>
      <name val="Arial"/>
      <family val="2"/>
      <charset val="204"/>
    </font>
    <font>
      <b/>
      <i/>
      <sz val="15"/>
      <color indexed="8"/>
      <name val="Times New Roman Cyr"/>
      <charset val="204"/>
    </font>
    <font>
      <b/>
      <i/>
      <sz val="15"/>
      <color indexed="8"/>
      <name val="Times New Roman"/>
      <family val="1"/>
      <charset val="204"/>
    </font>
    <font>
      <i/>
      <sz val="15"/>
      <color indexed="8"/>
      <name val="Arial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  <scheme val="minor"/>
    </font>
    <font>
      <b/>
      <sz val="15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4" fontId="15" fillId="2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0" xfId="0" applyFont="1"/>
    <xf numFmtId="0" fontId="18" fillId="0" borderId="0" xfId="0" applyFont="1" applyBorder="1" applyAlignment="1">
      <alignment horizontal="left" vertical="center" wrapText="1"/>
    </xf>
    <xf numFmtId="0" fontId="0" fillId="0" borderId="0" xfId="0" applyBorder="1"/>
    <xf numFmtId="0" fontId="18" fillId="3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view="pageBreakPreview" zoomScale="60" zoomScaleNormal="100" workbookViewId="0">
      <selection activeCell="D66" sqref="D66:D68"/>
    </sheetView>
  </sheetViews>
  <sheetFormatPr defaultRowHeight="12.75" x14ac:dyDescent="0.2"/>
  <cols>
    <col min="1" max="1" width="75.7109375" customWidth="1"/>
    <col min="2" max="2" width="31.85546875" customWidth="1"/>
    <col min="3" max="3" width="12.7109375" customWidth="1"/>
    <col min="4" max="5" width="19.42578125" customWidth="1"/>
    <col min="6" max="6" width="23" customWidth="1"/>
    <col min="7" max="7" width="21.28515625" customWidth="1"/>
    <col min="8" max="8" width="19.5703125" customWidth="1"/>
    <col min="13" max="14" width="11.5703125" customWidth="1"/>
    <col min="258" max="258" width="63" customWidth="1"/>
    <col min="259" max="259" width="17.28515625" customWidth="1"/>
    <col min="260" max="260" width="12.7109375" customWidth="1"/>
    <col min="261" max="261" width="19.42578125" customWidth="1"/>
    <col min="262" max="262" width="23" customWidth="1"/>
    <col min="269" max="270" width="11.5703125" customWidth="1"/>
    <col min="514" max="514" width="63" customWidth="1"/>
    <col min="515" max="515" width="17.28515625" customWidth="1"/>
    <col min="516" max="516" width="12.7109375" customWidth="1"/>
    <col min="517" max="517" width="19.42578125" customWidth="1"/>
    <col min="518" max="518" width="23" customWidth="1"/>
    <col min="525" max="526" width="11.5703125" customWidth="1"/>
    <col min="770" max="770" width="63" customWidth="1"/>
    <col min="771" max="771" width="17.28515625" customWidth="1"/>
    <col min="772" max="772" width="12.7109375" customWidth="1"/>
    <col min="773" max="773" width="19.42578125" customWidth="1"/>
    <col min="774" max="774" width="23" customWidth="1"/>
    <col min="781" max="782" width="11.5703125" customWidth="1"/>
    <col min="1026" max="1026" width="63" customWidth="1"/>
    <col min="1027" max="1027" width="17.28515625" customWidth="1"/>
    <col min="1028" max="1028" width="12.7109375" customWidth="1"/>
    <col min="1029" max="1029" width="19.42578125" customWidth="1"/>
    <col min="1030" max="1030" width="23" customWidth="1"/>
    <col min="1037" max="1038" width="11.5703125" customWidth="1"/>
    <col min="1282" max="1282" width="63" customWidth="1"/>
    <col min="1283" max="1283" width="17.28515625" customWidth="1"/>
    <col min="1284" max="1284" width="12.7109375" customWidth="1"/>
    <col min="1285" max="1285" width="19.42578125" customWidth="1"/>
    <col min="1286" max="1286" width="23" customWidth="1"/>
    <col min="1293" max="1294" width="11.5703125" customWidth="1"/>
    <col min="1538" max="1538" width="63" customWidth="1"/>
    <col min="1539" max="1539" width="17.28515625" customWidth="1"/>
    <col min="1540" max="1540" width="12.7109375" customWidth="1"/>
    <col min="1541" max="1541" width="19.42578125" customWidth="1"/>
    <col min="1542" max="1542" width="23" customWidth="1"/>
    <col min="1549" max="1550" width="11.5703125" customWidth="1"/>
    <col min="1794" max="1794" width="63" customWidth="1"/>
    <col min="1795" max="1795" width="17.28515625" customWidth="1"/>
    <col min="1796" max="1796" width="12.7109375" customWidth="1"/>
    <col min="1797" max="1797" width="19.42578125" customWidth="1"/>
    <col min="1798" max="1798" width="23" customWidth="1"/>
    <col min="1805" max="1806" width="11.5703125" customWidth="1"/>
    <col min="2050" max="2050" width="63" customWidth="1"/>
    <col min="2051" max="2051" width="17.28515625" customWidth="1"/>
    <col min="2052" max="2052" width="12.7109375" customWidth="1"/>
    <col min="2053" max="2053" width="19.42578125" customWidth="1"/>
    <col min="2054" max="2054" width="23" customWidth="1"/>
    <col min="2061" max="2062" width="11.5703125" customWidth="1"/>
    <col min="2306" max="2306" width="63" customWidth="1"/>
    <col min="2307" max="2307" width="17.28515625" customWidth="1"/>
    <col min="2308" max="2308" width="12.7109375" customWidth="1"/>
    <col min="2309" max="2309" width="19.42578125" customWidth="1"/>
    <col min="2310" max="2310" width="23" customWidth="1"/>
    <col min="2317" max="2318" width="11.5703125" customWidth="1"/>
    <col min="2562" max="2562" width="63" customWidth="1"/>
    <col min="2563" max="2563" width="17.28515625" customWidth="1"/>
    <col min="2564" max="2564" width="12.7109375" customWidth="1"/>
    <col min="2565" max="2565" width="19.42578125" customWidth="1"/>
    <col min="2566" max="2566" width="23" customWidth="1"/>
    <col min="2573" max="2574" width="11.5703125" customWidth="1"/>
    <col min="2818" max="2818" width="63" customWidth="1"/>
    <col min="2819" max="2819" width="17.28515625" customWidth="1"/>
    <col min="2820" max="2820" width="12.7109375" customWidth="1"/>
    <col min="2821" max="2821" width="19.42578125" customWidth="1"/>
    <col min="2822" max="2822" width="23" customWidth="1"/>
    <col min="2829" max="2830" width="11.5703125" customWidth="1"/>
    <col min="3074" max="3074" width="63" customWidth="1"/>
    <col min="3075" max="3075" width="17.28515625" customWidth="1"/>
    <col min="3076" max="3076" width="12.7109375" customWidth="1"/>
    <col min="3077" max="3077" width="19.42578125" customWidth="1"/>
    <col min="3078" max="3078" width="23" customWidth="1"/>
    <col min="3085" max="3086" width="11.5703125" customWidth="1"/>
    <col min="3330" max="3330" width="63" customWidth="1"/>
    <col min="3331" max="3331" width="17.28515625" customWidth="1"/>
    <col min="3332" max="3332" width="12.7109375" customWidth="1"/>
    <col min="3333" max="3333" width="19.42578125" customWidth="1"/>
    <col min="3334" max="3334" width="23" customWidth="1"/>
    <col min="3341" max="3342" width="11.5703125" customWidth="1"/>
    <col min="3586" max="3586" width="63" customWidth="1"/>
    <col min="3587" max="3587" width="17.28515625" customWidth="1"/>
    <col min="3588" max="3588" width="12.7109375" customWidth="1"/>
    <col min="3589" max="3589" width="19.42578125" customWidth="1"/>
    <col min="3590" max="3590" width="23" customWidth="1"/>
    <col min="3597" max="3598" width="11.5703125" customWidth="1"/>
    <col min="3842" max="3842" width="63" customWidth="1"/>
    <col min="3843" max="3843" width="17.28515625" customWidth="1"/>
    <col min="3844" max="3844" width="12.7109375" customWidth="1"/>
    <col min="3845" max="3845" width="19.42578125" customWidth="1"/>
    <col min="3846" max="3846" width="23" customWidth="1"/>
    <col min="3853" max="3854" width="11.5703125" customWidth="1"/>
    <col min="4098" max="4098" width="63" customWidth="1"/>
    <col min="4099" max="4099" width="17.28515625" customWidth="1"/>
    <col min="4100" max="4100" width="12.7109375" customWidth="1"/>
    <col min="4101" max="4101" width="19.42578125" customWidth="1"/>
    <col min="4102" max="4102" width="23" customWidth="1"/>
    <col min="4109" max="4110" width="11.5703125" customWidth="1"/>
    <col min="4354" max="4354" width="63" customWidth="1"/>
    <col min="4355" max="4355" width="17.28515625" customWidth="1"/>
    <col min="4356" max="4356" width="12.7109375" customWidth="1"/>
    <col min="4357" max="4357" width="19.42578125" customWidth="1"/>
    <col min="4358" max="4358" width="23" customWidth="1"/>
    <col min="4365" max="4366" width="11.5703125" customWidth="1"/>
    <col min="4610" max="4610" width="63" customWidth="1"/>
    <col min="4611" max="4611" width="17.28515625" customWidth="1"/>
    <col min="4612" max="4612" width="12.7109375" customWidth="1"/>
    <col min="4613" max="4613" width="19.42578125" customWidth="1"/>
    <col min="4614" max="4614" width="23" customWidth="1"/>
    <col min="4621" max="4622" width="11.5703125" customWidth="1"/>
    <col min="4866" max="4866" width="63" customWidth="1"/>
    <col min="4867" max="4867" width="17.28515625" customWidth="1"/>
    <col min="4868" max="4868" width="12.7109375" customWidth="1"/>
    <col min="4869" max="4869" width="19.42578125" customWidth="1"/>
    <col min="4870" max="4870" width="23" customWidth="1"/>
    <col min="4877" max="4878" width="11.5703125" customWidth="1"/>
    <col min="5122" max="5122" width="63" customWidth="1"/>
    <col min="5123" max="5123" width="17.28515625" customWidth="1"/>
    <col min="5124" max="5124" width="12.7109375" customWidth="1"/>
    <col min="5125" max="5125" width="19.42578125" customWidth="1"/>
    <col min="5126" max="5126" width="23" customWidth="1"/>
    <col min="5133" max="5134" width="11.5703125" customWidth="1"/>
    <col min="5378" max="5378" width="63" customWidth="1"/>
    <col min="5379" max="5379" width="17.28515625" customWidth="1"/>
    <col min="5380" max="5380" width="12.7109375" customWidth="1"/>
    <col min="5381" max="5381" width="19.42578125" customWidth="1"/>
    <col min="5382" max="5382" width="23" customWidth="1"/>
    <col min="5389" max="5390" width="11.5703125" customWidth="1"/>
    <col min="5634" max="5634" width="63" customWidth="1"/>
    <col min="5635" max="5635" width="17.28515625" customWidth="1"/>
    <col min="5636" max="5636" width="12.7109375" customWidth="1"/>
    <col min="5637" max="5637" width="19.42578125" customWidth="1"/>
    <col min="5638" max="5638" width="23" customWidth="1"/>
    <col min="5645" max="5646" width="11.5703125" customWidth="1"/>
    <col min="5890" max="5890" width="63" customWidth="1"/>
    <col min="5891" max="5891" width="17.28515625" customWidth="1"/>
    <col min="5892" max="5892" width="12.7109375" customWidth="1"/>
    <col min="5893" max="5893" width="19.42578125" customWidth="1"/>
    <col min="5894" max="5894" width="23" customWidth="1"/>
    <col min="5901" max="5902" width="11.5703125" customWidth="1"/>
    <col min="6146" max="6146" width="63" customWidth="1"/>
    <col min="6147" max="6147" width="17.28515625" customWidth="1"/>
    <col min="6148" max="6148" width="12.7109375" customWidth="1"/>
    <col min="6149" max="6149" width="19.42578125" customWidth="1"/>
    <col min="6150" max="6150" width="23" customWidth="1"/>
    <col min="6157" max="6158" width="11.5703125" customWidth="1"/>
    <col min="6402" max="6402" width="63" customWidth="1"/>
    <col min="6403" max="6403" width="17.28515625" customWidth="1"/>
    <col min="6404" max="6404" width="12.7109375" customWidth="1"/>
    <col min="6405" max="6405" width="19.42578125" customWidth="1"/>
    <col min="6406" max="6406" width="23" customWidth="1"/>
    <col min="6413" max="6414" width="11.5703125" customWidth="1"/>
    <col min="6658" max="6658" width="63" customWidth="1"/>
    <col min="6659" max="6659" width="17.28515625" customWidth="1"/>
    <col min="6660" max="6660" width="12.7109375" customWidth="1"/>
    <col min="6661" max="6661" width="19.42578125" customWidth="1"/>
    <col min="6662" max="6662" width="23" customWidth="1"/>
    <col min="6669" max="6670" width="11.5703125" customWidth="1"/>
    <col min="6914" max="6914" width="63" customWidth="1"/>
    <col min="6915" max="6915" width="17.28515625" customWidth="1"/>
    <col min="6916" max="6916" width="12.7109375" customWidth="1"/>
    <col min="6917" max="6917" width="19.42578125" customWidth="1"/>
    <col min="6918" max="6918" width="23" customWidth="1"/>
    <col min="6925" max="6926" width="11.5703125" customWidth="1"/>
    <col min="7170" max="7170" width="63" customWidth="1"/>
    <col min="7171" max="7171" width="17.28515625" customWidth="1"/>
    <col min="7172" max="7172" width="12.7109375" customWidth="1"/>
    <col min="7173" max="7173" width="19.42578125" customWidth="1"/>
    <col min="7174" max="7174" width="23" customWidth="1"/>
    <col min="7181" max="7182" width="11.5703125" customWidth="1"/>
    <col min="7426" max="7426" width="63" customWidth="1"/>
    <col min="7427" max="7427" width="17.28515625" customWidth="1"/>
    <col min="7428" max="7428" width="12.7109375" customWidth="1"/>
    <col min="7429" max="7429" width="19.42578125" customWidth="1"/>
    <col min="7430" max="7430" width="23" customWidth="1"/>
    <col min="7437" max="7438" width="11.5703125" customWidth="1"/>
    <col min="7682" max="7682" width="63" customWidth="1"/>
    <col min="7683" max="7683" width="17.28515625" customWidth="1"/>
    <col min="7684" max="7684" width="12.7109375" customWidth="1"/>
    <col min="7685" max="7685" width="19.42578125" customWidth="1"/>
    <col min="7686" max="7686" width="23" customWidth="1"/>
    <col min="7693" max="7694" width="11.5703125" customWidth="1"/>
    <col min="7938" max="7938" width="63" customWidth="1"/>
    <col min="7939" max="7939" width="17.28515625" customWidth="1"/>
    <col min="7940" max="7940" width="12.7109375" customWidth="1"/>
    <col min="7941" max="7941" width="19.42578125" customWidth="1"/>
    <col min="7942" max="7942" width="23" customWidth="1"/>
    <col min="7949" max="7950" width="11.5703125" customWidth="1"/>
    <col min="8194" max="8194" width="63" customWidth="1"/>
    <col min="8195" max="8195" width="17.28515625" customWidth="1"/>
    <col min="8196" max="8196" width="12.7109375" customWidth="1"/>
    <col min="8197" max="8197" width="19.42578125" customWidth="1"/>
    <col min="8198" max="8198" width="23" customWidth="1"/>
    <col min="8205" max="8206" width="11.5703125" customWidth="1"/>
    <col min="8450" max="8450" width="63" customWidth="1"/>
    <col min="8451" max="8451" width="17.28515625" customWidth="1"/>
    <col min="8452" max="8452" width="12.7109375" customWidth="1"/>
    <col min="8453" max="8453" width="19.42578125" customWidth="1"/>
    <col min="8454" max="8454" width="23" customWidth="1"/>
    <col min="8461" max="8462" width="11.5703125" customWidth="1"/>
    <col min="8706" max="8706" width="63" customWidth="1"/>
    <col min="8707" max="8707" width="17.28515625" customWidth="1"/>
    <col min="8708" max="8708" width="12.7109375" customWidth="1"/>
    <col min="8709" max="8709" width="19.42578125" customWidth="1"/>
    <col min="8710" max="8710" width="23" customWidth="1"/>
    <col min="8717" max="8718" width="11.5703125" customWidth="1"/>
    <col min="8962" max="8962" width="63" customWidth="1"/>
    <col min="8963" max="8963" width="17.28515625" customWidth="1"/>
    <col min="8964" max="8964" width="12.7109375" customWidth="1"/>
    <col min="8965" max="8965" width="19.42578125" customWidth="1"/>
    <col min="8966" max="8966" width="23" customWidth="1"/>
    <col min="8973" max="8974" width="11.5703125" customWidth="1"/>
    <col min="9218" max="9218" width="63" customWidth="1"/>
    <col min="9219" max="9219" width="17.28515625" customWidth="1"/>
    <col min="9220" max="9220" width="12.7109375" customWidth="1"/>
    <col min="9221" max="9221" width="19.42578125" customWidth="1"/>
    <col min="9222" max="9222" width="23" customWidth="1"/>
    <col min="9229" max="9230" width="11.5703125" customWidth="1"/>
    <col min="9474" max="9474" width="63" customWidth="1"/>
    <col min="9475" max="9475" width="17.28515625" customWidth="1"/>
    <col min="9476" max="9476" width="12.7109375" customWidth="1"/>
    <col min="9477" max="9477" width="19.42578125" customWidth="1"/>
    <col min="9478" max="9478" width="23" customWidth="1"/>
    <col min="9485" max="9486" width="11.5703125" customWidth="1"/>
    <col min="9730" max="9730" width="63" customWidth="1"/>
    <col min="9731" max="9731" width="17.28515625" customWidth="1"/>
    <col min="9732" max="9732" width="12.7109375" customWidth="1"/>
    <col min="9733" max="9733" width="19.42578125" customWidth="1"/>
    <col min="9734" max="9734" width="23" customWidth="1"/>
    <col min="9741" max="9742" width="11.5703125" customWidth="1"/>
    <col min="9986" max="9986" width="63" customWidth="1"/>
    <col min="9987" max="9987" width="17.28515625" customWidth="1"/>
    <col min="9988" max="9988" width="12.7109375" customWidth="1"/>
    <col min="9989" max="9989" width="19.42578125" customWidth="1"/>
    <col min="9990" max="9990" width="23" customWidth="1"/>
    <col min="9997" max="9998" width="11.5703125" customWidth="1"/>
    <col min="10242" max="10242" width="63" customWidth="1"/>
    <col min="10243" max="10243" width="17.28515625" customWidth="1"/>
    <col min="10244" max="10244" width="12.7109375" customWidth="1"/>
    <col min="10245" max="10245" width="19.42578125" customWidth="1"/>
    <col min="10246" max="10246" width="23" customWidth="1"/>
    <col min="10253" max="10254" width="11.5703125" customWidth="1"/>
    <col min="10498" max="10498" width="63" customWidth="1"/>
    <col min="10499" max="10499" width="17.28515625" customWidth="1"/>
    <col min="10500" max="10500" width="12.7109375" customWidth="1"/>
    <col min="10501" max="10501" width="19.42578125" customWidth="1"/>
    <col min="10502" max="10502" width="23" customWidth="1"/>
    <col min="10509" max="10510" width="11.5703125" customWidth="1"/>
    <col min="10754" max="10754" width="63" customWidth="1"/>
    <col min="10755" max="10755" width="17.28515625" customWidth="1"/>
    <col min="10756" max="10756" width="12.7109375" customWidth="1"/>
    <col min="10757" max="10757" width="19.42578125" customWidth="1"/>
    <col min="10758" max="10758" width="23" customWidth="1"/>
    <col min="10765" max="10766" width="11.5703125" customWidth="1"/>
    <col min="11010" max="11010" width="63" customWidth="1"/>
    <col min="11011" max="11011" width="17.28515625" customWidth="1"/>
    <col min="11012" max="11012" width="12.7109375" customWidth="1"/>
    <col min="11013" max="11013" width="19.42578125" customWidth="1"/>
    <col min="11014" max="11014" width="23" customWidth="1"/>
    <col min="11021" max="11022" width="11.5703125" customWidth="1"/>
    <col min="11266" max="11266" width="63" customWidth="1"/>
    <col min="11267" max="11267" width="17.28515625" customWidth="1"/>
    <col min="11268" max="11268" width="12.7109375" customWidth="1"/>
    <col min="11269" max="11269" width="19.42578125" customWidth="1"/>
    <col min="11270" max="11270" width="23" customWidth="1"/>
    <col min="11277" max="11278" width="11.5703125" customWidth="1"/>
    <col min="11522" max="11522" width="63" customWidth="1"/>
    <col min="11523" max="11523" width="17.28515625" customWidth="1"/>
    <col min="11524" max="11524" width="12.7109375" customWidth="1"/>
    <col min="11525" max="11525" width="19.42578125" customWidth="1"/>
    <col min="11526" max="11526" width="23" customWidth="1"/>
    <col min="11533" max="11534" width="11.5703125" customWidth="1"/>
    <col min="11778" max="11778" width="63" customWidth="1"/>
    <col min="11779" max="11779" width="17.28515625" customWidth="1"/>
    <col min="11780" max="11780" width="12.7109375" customWidth="1"/>
    <col min="11781" max="11781" width="19.42578125" customWidth="1"/>
    <col min="11782" max="11782" width="23" customWidth="1"/>
    <col min="11789" max="11790" width="11.5703125" customWidth="1"/>
    <col min="12034" max="12034" width="63" customWidth="1"/>
    <col min="12035" max="12035" width="17.28515625" customWidth="1"/>
    <col min="12036" max="12036" width="12.7109375" customWidth="1"/>
    <col min="12037" max="12037" width="19.42578125" customWidth="1"/>
    <col min="12038" max="12038" width="23" customWidth="1"/>
    <col min="12045" max="12046" width="11.5703125" customWidth="1"/>
    <col min="12290" max="12290" width="63" customWidth="1"/>
    <col min="12291" max="12291" width="17.28515625" customWidth="1"/>
    <col min="12292" max="12292" width="12.7109375" customWidth="1"/>
    <col min="12293" max="12293" width="19.42578125" customWidth="1"/>
    <col min="12294" max="12294" width="23" customWidth="1"/>
    <col min="12301" max="12302" width="11.5703125" customWidth="1"/>
    <col min="12546" max="12546" width="63" customWidth="1"/>
    <col min="12547" max="12547" width="17.28515625" customWidth="1"/>
    <col min="12548" max="12548" width="12.7109375" customWidth="1"/>
    <col min="12549" max="12549" width="19.42578125" customWidth="1"/>
    <col min="12550" max="12550" width="23" customWidth="1"/>
    <col min="12557" max="12558" width="11.5703125" customWidth="1"/>
    <col min="12802" max="12802" width="63" customWidth="1"/>
    <col min="12803" max="12803" width="17.28515625" customWidth="1"/>
    <col min="12804" max="12804" width="12.7109375" customWidth="1"/>
    <col min="12805" max="12805" width="19.42578125" customWidth="1"/>
    <col min="12806" max="12806" width="23" customWidth="1"/>
    <col min="12813" max="12814" width="11.5703125" customWidth="1"/>
    <col min="13058" max="13058" width="63" customWidth="1"/>
    <col min="13059" max="13059" width="17.28515625" customWidth="1"/>
    <col min="13060" max="13060" width="12.7109375" customWidth="1"/>
    <col min="13061" max="13061" width="19.42578125" customWidth="1"/>
    <col min="13062" max="13062" width="23" customWidth="1"/>
    <col min="13069" max="13070" width="11.5703125" customWidth="1"/>
    <col min="13314" max="13314" width="63" customWidth="1"/>
    <col min="13315" max="13315" width="17.28515625" customWidth="1"/>
    <col min="13316" max="13316" width="12.7109375" customWidth="1"/>
    <col min="13317" max="13317" width="19.42578125" customWidth="1"/>
    <col min="13318" max="13318" width="23" customWidth="1"/>
    <col min="13325" max="13326" width="11.5703125" customWidth="1"/>
    <col min="13570" max="13570" width="63" customWidth="1"/>
    <col min="13571" max="13571" width="17.28515625" customWidth="1"/>
    <col min="13572" max="13572" width="12.7109375" customWidth="1"/>
    <col min="13573" max="13573" width="19.42578125" customWidth="1"/>
    <col min="13574" max="13574" width="23" customWidth="1"/>
    <col min="13581" max="13582" width="11.5703125" customWidth="1"/>
    <col min="13826" max="13826" width="63" customWidth="1"/>
    <col min="13827" max="13827" width="17.28515625" customWidth="1"/>
    <col min="13828" max="13828" width="12.7109375" customWidth="1"/>
    <col min="13829" max="13829" width="19.42578125" customWidth="1"/>
    <col min="13830" max="13830" width="23" customWidth="1"/>
    <col min="13837" max="13838" width="11.5703125" customWidth="1"/>
    <col min="14082" max="14082" width="63" customWidth="1"/>
    <col min="14083" max="14083" width="17.28515625" customWidth="1"/>
    <col min="14084" max="14084" width="12.7109375" customWidth="1"/>
    <col min="14085" max="14085" width="19.42578125" customWidth="1"/>
    <col min="14086" max="14086" width="23" customWidth="1"/>
    <col min="14093" max="14094" width="11.5703125" customWidth="1"/>
    <col min="14338" max="14338" width="63" customWidth="1"/>
    <col min="14339" max="14339" width="17.28515625" customWidth="1"/>
    <col min="14340" max="14340" width="12.7109375" customWidth="1"/>
    <col min="14341" max="14341" width="19.42578125" customWidth="1"/>
    <col min="14342" max="14342" width="23" customWidth="1"/>
    <col min="14349" max="14350" width="11.5703125" customWidth="1"/>
    <col min="14594" max="14594" width="63" customWidth="1"/>
    <col min="14595" max="14595" width="17.28515625" customWidth="1"/>
    <col min="14596" max="14596" width="12.7109375" customWidth="1"/>
    <col min="14597" max="14597" width="19.42578125" customWidth="1"/>
    <col min="14598" max="14598" width="23" customWidth="1"/>
    <col min="14605" max="14606" width="11.5703125" customWidth="1"/>
    <col min="14850" max="14850" width="63" customWidth="1"/>
    <col min="14851" max="14851" width="17.28515625" customWidth="1"/>
    <col min="14852" max="14852" width="12.7109375" customWidth="1"/>
    <col min="14853" max="14853" width="19.42578125" customWidth="1"/>
    <col min="14854" max="14854" width="23" customWidth="1"/>
    <col min="14861" max="14862" width="11.5703125" customWidth="1"/>
    <col min="15106" max="15106" width="63" customWidth="1"/>
    <col min="15107" max="15107" width="17.28515625" customWidth="1"/>
    <col min="15108" max="15108" width="12.7109375" customWidth="1"/>
    <col min="15109" max="15109" width="19.42578125" customWidth="1"/>
    <col min="15110" max="15110" width="23" customWidth="1"/>
    <col min="15117" max="15118" width="11.5703125" customWidth="1"/>
    <col min="15362" max="15362" width="63" customWidth="1"/>
    <col min="15363" max="15363" width="17.28515625" customWidth="1"/>
    <col min="15364" max="15364" width="12.7109375" customWidth="1"/>
    <col min="15365" max="15365" width="19.42578125" customWidth="1"/>
    <col min="15366" max="15366" width="23" customWidth="1"/>
    <col min="15373" max="15374" width="11.5703125" customWidth="1"/>
    <col min="15618" max="15618" width="63" customWidth="1"/>
    <col min="15619" max="15619" width="17.28515625" customWidth="1"/>
    <col min="15620" max="15620" width="12.7109375" customWidth="1"/>
    <col min="15621" max="15621" width="19.42578125" customWidth="1"/>
    <col min="15622" max="15622" width="23" customWidth="1"/>
    <col min="15629" max="15630" width="11.5703125" customWidth="1"/>
    <col min="15874" max="15874" width="63" customWidth="1"/>
    <col min="15875" max="15875" width="17.28515625" customWidth="1"/>
    <col min="15876" max="15876" width="12.7109375" customWidth="1"/>
    <col min="15877" max="15877" width="19.42578125" customWidth="1"/>
    <col min="15878" max="15878" width="23" customWidth="1"/>
    <col min="15885" max="15886" width="11.5703125" customWidth="1"/>
    <col min="16130" max="16130" width="63" customWidth="1"/>
    <col min="16131" max="16131" width="17.28515625" customWidth="1"/>
    <col min="16132" max="16132" width="12.7109375" customWidth="1"/>
    <col min="16133" max="16133" width="19.42578125" customWidth="1"/>
    <col min="16134" max="16134" width="23" customWidth="1"/>
    <col min="16141" max="16142" width="11.5703125" customWidth="1"/>
  </cols>
  <sheetData>
    <row r="1" spans="1:12" ht="18.75" customHeight="1" x14ac:dyDescent="0.2">
      <c r="A1" s="1"/>
      <c r="B1" s="1"/>
      <c r="C1" s="2"/>
      <c r="D1" s="60" t="s">
        <v>0</v>
      </c>
      <c r="E1" s="60"/>
      <c r="F1" s="60"/>
      <c r="G1" s="60"/>
      <c r="H1" s="60"/>
      <c r="I1" s="60"/>
      <c r="J1" s="60"/>
      <c r="K1" s="60"/>
    </row>
    <row r="2" spans="1:12" ht="18.75" customHeight="1" x14ac:dyDescent="0.2">
      <c r="A2" s="27"/>
      <c r="B2" s="27"/>
      <c r="C2" s="28"/>
      <c r="D2" s="61" t="s">
        <v>1</v>
      </c>
      <c r="E2" s="61"/>
      <c r="F2" s="61"/>
      <c r="G2" s="61"/>
      <c r="H2" s="61"/>
      <c r="I2" s="61"/>
      <c r="J2" s="61"/>
      <c r="K2" s="61"/>
    </row>
    <row r="3" spans="1:12" ht="18.75" customHeight="1" x14ac:dyDescent="0.2">
      <c r="A3" s="29"/>
      <c r="B3" s="29"/>
      <c r="C3" s="28"/>
      <c r="D3" s="36" t="s">
        <v>23</v>
      </c>
      <c r="E3" s="64" t="s">
        <v>27</v>
      </c>
      <c r="F3" s="64"/>
      <c r="G3" s="35"/>
      <c r="H3" s="35"/>
      <c r="I3" s="35"/>
      <c r="J3" s="35"/>
      <c r="K3" s="35"/>
    </row>
    <row r="4" spans="1:12" ht="18.75" x14ac:dyDescent="0.2">
      <c r="A4" s="30"/>
      <c r="B4" s="30"/>
      <c r="C4" s="30" t="s">
        <v>2</v>
      </c>
      <c r="D4" s="33"/>
      <c r="E4" s="33"/>
      <c r="F4" s="31"/>
      <c r="G4" s="32"/>
      <c r="H4" s="32"/>
      <c r="I4" s="32"/>
      <c r="J4" s="32"/>
      <c r="K4" s="32"/>
    </row>
    <row r="5" spans="1:12" ht="1.5" customHeight="1" x14ac:dyDescent="0.2">
      <c r="A5" s="30"/>
      <c r="B5" s="30"/>
      <c r="C5" s="30"/>
      <c r="D5" s="31"/>
      <c r="E5" s="31"/>
      <c r="F5" s="31"/>
      <c r="G5" s="32"/>
      <c r="H5" s="32"/>
      <c r="I5" s="32"/>
      <c r="J5" s="32"/>
      <c r="K5" s="32"/>
    </row>
    <row r="6" spans="1:12" ht="19.5" x14ac:dyDescent="0.2">
      <c r="A6" s="62" t="s">
        <v>24</v>
      </c>
      <c r="B6" s="62"/>
      <c r="C6" s="62"/>
      <c r="D6" s="62"/>
      <c r="E6" s="62"/>
      <c r="F6" s="62"/>
      <c r="G6" s="32"/>
      <c r="H6" s="32"/>
      <c r="I6" s="32"/>
      <c r="J6" s="32"/>
      <c r="K6" s="32"/>
    </row>
    <row r="7" spans="1:12" ht="19.5" x14ac:dyDescent="0.2">
      <c r="A7" s="63" t="s">
        <v>3</v>
      </c>
      <c r="B7" s="63"/>
      <c r="C7" s="63"/>
      <c r="D7" s="63"/>
      <c r="E7" s="63"/>
      <c r="F7" s="63"/>
    </row>
    <row r="8" spans="1:12" ht="19.5" x14ac:dyDescent="0.2">
      <c r="A8" s="63" t="s">
        <v>17</v>
      </c>
      <c r="B8" s="63"/>
      <c r="C8" s="63"/>
      <c r="D8" s="63"/>
      <c r="E8" s="63"/>
      <c r="F8" s="63"/>
    </row>
    <row r="9" spans="1:12" ht="9.75" customHeight="1" x14ac:dyDescent="0.2">
      <c r="A9" s="4"/>
      <c r="B9" s="4"/>
      <c r="C9" s="4"/>
      <c r="D9" s="3"/>
      <c r="E9" s="3"/>
      <c r="F9" s="3"/>
    </row>
    <row r="10" spans="1:12" ht="39" x14ac:dyDescent="0.2">
      <c r="A10" s="5" t="s">
        <v>4</v>
      </c>
      <c r="B10" s="6" t="s">
        <v>5</v>
      </c>
      <c r="C10" s="5" t="s">
        <v>6</v>
      </c>
      <c r="D10" s="7" t="s">
        <v>7</v>
      </c>
      <c r="E10" s="7" t="s">
        <v>7</v>
      </c>
      <c r="F10" s="8" t="s">
        <v>8</v>
      </c>
      <c r="G10" s="7" t="s">
        <v>7</v>
      </c>
      <c r="H10" s="8" t="s">
        <v>8</v>
      </c>
    </row>
    <row r="11" spans="1:12" ht="20.25" x14ac:dyDescent="0.2">
      <c r="A11" s="65" t="s">
        <v>31</v>
      </c>
      <c r="B11" s="6" t="s">
        <v>38</v>
      </c>
      <c r="C11" s="57">
        <v>1</v>
      </c>
      <c r="D11" s="9">
        <f>D14*1.2</f>
        <v>178.79999999999998</v>
      </c>
      <c r="E11" s="9">
        <f>E14*1.2</f>
        <v>198.00312</v>
      </c>
      <c r="F11" s="10">
        <f>E11*120%</f>
        <v>237.60374399999998</v>
      </c>
      <c r="G11" s="9">
        <f>G14*1.2</f>
        <v>318</v>
      </c>
      <c r="H11" s="10">
        <f>G11*120%</f>
        <v>381.59999999999997</v>
      </c>
      <c r="L11" s="11"/>
    </row>
    <row r="12" spans="1:12" ht="20.25" x14ac:dyDescent="0.2">
      <c r="A12" s="65"/>
      <c r="B12" s="6" t="s">
        <v>9</v>
      </c>
      <c r="C12" s="58"/>
      <c r="D12" s="9">
        <f>D11*1.2</f>
        <v>214.55999999999997</v>
      </c>
      <c r="E12" s="9">
        <f>E11*1.2</f>
        <v>237.60374399999998</v>
      </c>
      <c r="F12" s="10">
        <f t="shared" ref="F12:F52" si="0">E12*120%</f>
        <v>285.12449279999998</v>
      </c>
      <c r="G12" s="9">
        <f>G11*1.2</f>
        <v>381.59999999999997</v>
      </c>
      <c r="H12" s="10">
        <f t="shared" ref="H12:H52" si="1">G12*120%</f>
        <v>457.91999999999996</v>
      </c>
    </row>
    <row r="13" spans="1:12" ht="20.25" x14ac:dyDescent="0.2">
      <c r="A13" s="65"/>
      <c r="B13" s="6" t="s">
        <v>10</v>
      </c>
      <c r="C13" s="59"/>
      <c r="D13" s="9">
        <f>D11*1.3</f>
        <v>232.44</v>
      </c>
      <c r="E13" s="9">
        <f>E11*1.3</f>
        <v>257.40405600000003</v>
      </c>
      <c r="F13" s="10">
        <f t="shared" si="0"/>
        <v>308.88486720000003</v>
      </c>
      <c r="G13" s="9">
        <f>G11*1.3</f>
        <v>413.40000000000003</v>
      </c>
      <c r="H13" s="10">
        <f t="shared" si="1"/>
        <v>496.08000000000004</v>
      </c>
    </row>
    <row r="14" spans="1:12" ht="20.25" x14ac:dyDescent="0.2">
      <c r="A14" s="65"/>
      <c r="B14" s="6" t="s">
        <v>38</v>
      </c>
      <c r="C14" s="57">
        <v>2</v>
      </c>
      <c r="D14" s="12">
        <v>149</v>
      </c>
      <c r="E14" s="12">
        <f>D14*110.74%</f>
        <v>165.0026</v>
      </c>
      <c r="F14" s="10">
        <f t="shared" si="0"/>
        <v>198.00312</v>
      </c>
      <c r="G14" s="12">
        <v>265</v>
      </c>
      <c r="H14" s="10">
        <f t="shared" si="1"/>
        <v>318</v>
      </c>
    </row>
    <row r="15" spans="1:12" ht="20.25" x14ac:dyDescent="0.2">
      <c r="A15" s="65"/>
      <c r="B15" s="6" t="s">
        <v>9</v>
      </c>
      <c r="C15" s="58"/>
      <c r="D15" s="9">
        <f>D14*1.2</f>
        <v>178.79999999999998</v>
      </c>
      <c r="E15" s="9">
        <f>E14*1.2</f>
        <v>198.00312</v>
      </c>
      <c r="F15" s="10">
        <f t="shared" si="0"/>
        <v>237.60374399999998</v>
      </c>
      <c r="G15" s="9">
        <f>G14*1.2</f>
        <v>318</v>
      </c>
      <c r="H15" s="10">
        <f t="shared" si="1"/>
        <v>381.59999999999997</v>
      </c>
    </row>
    <row r="16" spans="1:12" ht="20.25" x14ac:dyDescent="0.2">
      <c r="A16" s="65"/>
      <c r="B16" s="6" t="s">
        <v>10</v>
      </c>
      <c r="C16" s="59"/>
      <c r="D16" s="9">
        <f>D14*1.3</f>
        <v>193.70000000000002</v>
      </c>
      <c r="E16" s="9">
        <f>E14*1.3</f>
        <v>214.50338000000002</v>
      </c>
      <c r="F16" s="10">
        <f t="shared" si="0"/>
        <v>257.40405600000003</v>
      </c>
      <c r="G16" s="9">
        <f>G14*1.3</f>
        <v>344.5</v>
      </c>
      <c r="H16" s="10">
        <f t="shared" si="1"/>
        <v>413.4</v>
      </c>
    </row>
    <row r="17" spans="1:8" ht="20.25" x14ac:dyDescent="0.2">
      <c r="A17" s="65"/>
      <c r="B17" s="6" t="s">
        <v>38</v>
      </c>
      <c r="C17" s="57">
        <v>3</v>
      </c>
      <c r="D17" s="9">
        <f>D14*0.8</f>
        <v>119.2</v>
      </c>
      <c r="E17" s="9">
        <f>E14*0.8</f>
        <v>132.00208000000001</v>
      </c>
      <c r="F17" s="10">
        <f t="shared" si="0"/>
        <v>158.40249600000001</v>
      </c>
      <c r="G17" s="9">
        <f>G14*0.8</f>
        <v>212</v>
      </c>
      <c r="H17" s="10">
        <f t="shared" si="1"/>
        <v>254.39999999999998</v>
      </c>
    </row>
    <row r="18" spans="1:8" ht="20.25" x14ac:dyDescent="0.2">
      <c r="A18" s="65"/>
      <c r="B18" s="6" t="s">
        <v>9</v>
      </c>
      <c r="C18" s="58"/>
      <c r="D18" s="9">
        <f>D17*1.2</f>
        <v>143.04</v>
      </c>
      <c r="E18" s="9">
        <f>E17*1.2</f>
        <v>158.40249600000001</v>
      </c>
      <c r="F18" s="10">
        <f t="shared" si="0"/>
        <v>190.0829952</v>
      </c>
      <c r="G18" s="9">
        <f>G17*1.2</f>
        <v>254.39999999999998</v>
      </c>
      <c r="H18" s="10">
        <f t="shared" si="1"/>
        <v>305.27999999999997</v>
      </c>
    </row>
    <row r="19" spans="1:8" ht="20.25" x14ac:dyDescent="0.2">
      <c r="A19" s="65"/>
      <c r="B19" s="6" t="s">
        <v>10</v>
      </c>
      <c r="C19" s="59"/>
      <c r="D19" s="9">
        <f>D17*1.3</f>
        <v>154.96</v>
      </c>
      <c r="E19" s="9">
        <f>E17*1.3</f>
        <v>171.60270400000002</v>
      </c>
      <c r="F19" s="10">
        <f t="shared" si="0"/>
        <v>205.92324480000002</v>
      </c>
      <c r="G19" s="9">
        <f>G17*1.3</f>
        <v>275.60000000000002</v>
      </c>
      <c r="H19" s="10">
        <f t="shared" si="1"/>
        <v>330.72</v>
      </c>
    </row>
    <row r="20" spans="1:8" ht="20.25" x14ac:dyDescent="0.2">
      <c r="A20" s="65"/>
      <c r="B20" s="6" t="s">
        <v>38</v>
      </c>
      <c r="C20" s="57">
        <v>4</v>
      </c>
      <c r="D20" s="9">
        <f>D14*0.56</f>
        <v>83.440000000000012</v>
      </c>
      <c r="E20" s="9">
        <f>E14*0.56</f>
        <v>92.40145600000001</v>
      </c>
      <c r="F20" s="10">
        <f t="shared" si="0"/>
        <v>110.88174720000001</v>
      </c>
      <c r="G20" s="9">
        <f>G14*0.56</f>
        <v>148.4</v>
      </c>
      <c r="H20" s="10">
        <f t="shared" si="1"/>
        <v>178.08</v>
      </c>
    </row>
    <row r="21" spans="1:8" ht="20.25" x14ac:dyDescent="0.2">
      <c r="A21" s="65"/>
      <c r="B21" s="6" t="s">
        <v>9</v>
      </c>
      <c r="C21" s="58"/>
      <c r="D21" s="9">
        <f>D20*1.2</f>
        <v>100.12800000000001</v>
      </c>
      <c r="E21" s="9">
        <f>E20*1.2</f>
        <v>110.88174720000001</v>
      </c>
      <c r="F21" s="10">
        <f t="shared" si="0"/>
        <v>133.05809664</v>
      </c>
      <c r="G21" s="9">
        <f>G20*1.2</f>
        <v>178.08</v>
      </c>
      <c r="H21" s="10">
        <f t="shared" si="1"/>
        <v>213.696</v>
      </c>
    </row>
    <row r="22" spans="1:8" ht="20.25" x14ac:dyDescent="0.2">
      <c r="A22" s="65"/>
      <c r="B22" s="6" t="s">
        <v>10</v>
      </c>
      <c r="C22" s="59"/>
      <c r="D22" s="9">
        <f>D20*1.3</f>
        <v>108.47200000000002</v>
      </c>
      <c r="E22" s="9">
        <f>E20*1.3</f>
        <v>120.12189280000001</v>
      </c>
      <c r="F22" s="10">
        <f t="shared" si="0"/>
        <v>144.14627136000001</v>
      </c>
      <c r="G22" s="9">
        <f>G20*1.3</f>
        <v>192.92000000000002</v>
      </c>
      <c r="H22" s="10">
        <f t="shared" si="1"/>
        <v>231.50400000000002</v>
      </c>
    </row>
    <row r="23" spans="1:8" ht="20.25" x14ac:dyDescent="0.2">
      <c r="A23" s="55" t="s">
        <v>32</v>
      </c>
      <c r="B23" s="6" t="s">
        <v>38</v>
      </c>
      <c r="C23" s="57">
        <v>1</v>
      </c>
      <c r="D23" s="9">
        <f>D26*1.2</f>
        <v>117</v>
      </c>
      <c r="E23" s="9">
        <f>E26*1.2</f>
        <v>124.80389999999998</v>
      </c>
      <c r="F23" s="10">
        <f t="shared" si="0"/>
        <v>149.76467999999997</v>
      </c>
      <c r="G23" s="9">
        <f>G26*1.2</f>
        <v>199.2</v>
      </c>
      <c r="H23" s="10">
        <f t="shared" si="1"/>
        <v>239.03999999999996</v>
      </c>
    </row>
    <row r="24" spans="1:8" ht="20.25" x14ac:dyDescent="0.2">
      <c r="A24" s="55"/>
      <c r="B24" s="6" t="s">
        <v>9</v>
      </c>
      <c r="C24" s="58"/>
      <c r="D24" s="9">
        <f>D23*1.2</f>
        <v>140.4</v>
      </c>
      <c r="E24" s="9">
        <f>E23*1.2</f>
        <v>149.76467999999997</v>
      </c>
      <c r="F24" s="10">
        <f t="shared" si="0"/>
        <v>179.71761599999996</v>
      </c>
      <c r="G24" s="9">
        <f>G23*1.2</f>
        <v>239.03999999999996</v>
      </c>
      <c r="H24" s="10">
        <f t="shared" si="1"/>
        <v>286.84799999999996</v>
      </c>
    </row>
    <row r="25" spans="1:8" ht="20.25" x14ac:dyDescent="0.2">
      <c r="A25" s="55"/>
      <c r="B25" s="6" t="s">
        <v>10</v>
      </c>
      <c r="C25" s="59"/>
      <c r="D25" s="9">
        <f>D23*1.3</f>
        <v>152.1</v>
      </c>
      <c r="E25" s="9">
        <f>E23*1.3</f>
        <v>162.24507</v>
      </c>
      <c r="F25" s="10">
        <f t="shared" si="0"/>
        <v>194.694084</v>
      </c>
      <c r="G25" s="9">
        <f>G23*1.3</f>
        <v>258.95999999999998</v>
      </c>
      <c r="H25" s="10">
        <f t="shared" si="1"/>
        <v>310.75199999999995</v>
      </c>
    </row>
    <row r="26" spans="1:8" ht="20.25" x14ac:dyDescent="0.2">
      <c r="A26" s="55"/>
      <c r="B26" s="6" t="s">
        <v>38</v>
      </c>
      <c r="C26" s="57">
        <v>2</v>
      </c>
      <c r="D26" s="12">
        <v>97.5</v>
      </c>
      <c r="E26" s="12">
        <f>D26*106.67%</f>
        <v>104.00324999999999</v>
      </c>
      <c r="F26" s="10">
        <f t="shared" si="0"/>
        <v>124.80389999999998</v>
      </c>
      <c r="G26" s="12">
        <v>166</v>
      </c>
      <c r="H26" s="10">
        <f t="shared" si="1"/>
        <v>199.2</v>
      </c>
    </row>
    <row r="27" spans="1:8" ht="20.25" x14ac:dyDescent="0.2">
      <c r="A27" s="55"/>
      <c r="B27" s="6" t="s">
        <v>9</v>
      </c>
      <c r="C27" s="58"/>
      <c r="D27" s="9">
        <f>D26*1.2</f>
        <v>117</v>
      </c>
      <c r="E27" s="9">
        <f>E26*1.2</f>
        <v>124.80389999999998</v>
      </c>
      <c r="F27" s="10">
        <f t="shared" si="0"/>
        <v>149.76467999999997</v>
      </c>
      <c r="G27" s="9">
        <f>G26*1.2</f>
        <v>199.2</v>
      </c>
      <c r="H27" s="10">
        <f t="shared" si="1"/>
        <v>239.03999999999996</v>
      </c>
    </row>
    <row r="28" spans="1:8" ht="20.25" x14ac:dyDescent="0.2">
      <c r="A28" s="55"/>
      <c r="B28" s="6" t="s">
        <v>10</v>
      </c>
      <c r="C28" s="59"/>
      <c r="D28" s="9">
        <f>D26*1.3</f>
        <v>126.75</v>
      </c>
      <c r="E28" s="9">
        <f>E26*1.3</f>
        <v>135.20422500000001</v>
      </c>
      <c r="F28" s="10">
        <f t="shared" si="0"/>
        <v>162.24507</v>
      </c>
      <c r="G28" s="9">
        <f>G26*1.3</f>
        <v>215.8</v>
      </c>
      <c r="H28" s="10">
        <f t="shared" si="1"/>
        <v>258.95999999999998</v>
      </c>
    </row>
    <row r="29" spans="1:8" ht="20.25" x14ac:dyDescent="0.2">
      <c r="A29" s="55"/>
      <c r="B29" s="6" t="s">
        <v>38</v>
      </c>
      <c r="C29" s="57">
        <v>3</v>
      </c>
      <c r="D29" s="9">
        <f>D26*0.8</f>
        <v>78</v>
      </c>
      <c r="E29" s="9">
        <f>E26*0.8</f>
        <v>83.202600000000004</v>
      </c>
      <c r="F29" s="10">
        <f t="shared" si="0"/>
        <v>99.843119999999999</v>
      </c>
      <c r="G29" s="9">
        <f>G26*0.8</f>
        <v>132.80000000000001</v>
      </c>
      <c r="H29" s="10">
        <f t="shared" si="1"/>
        <v>159.36000000000001</v>
      </c>
    </row>
    <row r="30" spans="1:8" ht="20.25" x14ac:dyDescent="0.2">
      <c r="A30" s="55"/>
      <c r="B30" s="6" t="s">
        <v>9</v>
      </c>
      <c r="C30" s="58"/>
      <c r="D30" s="9">
        <f>D29*1.2</f>
        <v>93.6</v>
      </c>
      <c r="E30" s="9">
        <f>E29*1.2</f>
        <v>99.843119999999999</v>
      </c>
      <c r="F30" s="10">
        <f t="shared" si="0"/>
        <v>119.81174399999999</v>
      </c>
      <c r="G30" s="9">
        <f>G29*1.2</f>
        <v>159.36000000000001</v>
      </c>
      <c r="H30" s="10">
        <f t="shared" si="1"/>
        <v>191.232</v>
      </c>
    </row>
    <row r="31" spans="1:8" ht="20.25" x14ac:dyDescent="0.2">
      <c r="A31" s="55"/>
      <c r="B31" s="6" t="s">
        <v>10</v>
      </c>
      <c r="C31" s="59"/>
      <c r="D31" s="9">
        <f>D29*1.3</f>
        <v>101.4</v>
      </c>
      <c r="E31" s="9">
        <f>E29*1.3</f>
        <v>108.16338</v>
      </c>
      <c r="F31" s="10">
        <f t="shared" si="0"/>
        <v>129.79605599999999</v>
      </c>
      <c r="G31" s="9">
        <f>G29*1.3</f>
        <v>172.64000000000001</v>
      </c>
      <c r="H31" s="10">
        <f t="shared" si="1"/>
        <v>207.16800000000001</v>
      </c>
    </row>
    <row r="32" spans="1:8" ht="20.25" x14ac:dyDescent="0.2">
      <c r="A32" s="55"/>
      <c r="B32" s="6" t="s">
        <v>38</v>
      </c>
      <c r="C32" s="57">
        <v>4</v>
      </c>
      <c r="D32" s="9">
        <f>D26*0.56</f>
        <v>54.600000000000009</v>
      </c>
      <c r="E32" s="9">
        <f>E26*0.56</f>
        <v>58.241820000000004</v>
      </c>
      <c r="F32" s="10">
        <f t="shared" si="0"/>
        <v>69.890184000000005</v>
      </c>
      <c r="G32" s="9">
        <f>G26*0.56</f>
        <v>92.960000000000008</v>
      </c>
      <c r="H32" s="10">
        <f t="shared" si="1"/>
        <v>111.55200000000001</v>
      </c>
    </row>
    <row r="33" spans="1:17" ht="20.25" x14ac:dyDescent="0.2">
      <c r="A33" s="55"/>
      <c r="B33" s="6" t="s">
        <v>9</v>
      </c>
      <c r="C33" s="58"/>
      <c r="D33" s="9">
        <f>D32*1.2</f>
        <v>65.52000000000001</v>
      </c>
      <c r="E33" s="9">
        <f>E32*1.2</f>
        <v>69.890184000000005</v>
      </c>
      <c r="F33" s="10">
        <f t="shared" si="0"/>
        <v>83.868220800000003</v>
      </c>
      <c r="G33" s="9">
        <f>G32*1.2</f>
        <v>111.55200000000001</v>
      </c>
      <c r="H33" s="10">
        <f t="shared" si="1"/>
        <v>133.86240000000001</v>
      </c>
    </row>
    <row r="34" spans="1:17" ht="20.25" x14ac:dyDescent="0.2">
      <c r="A34" s="55"/>
      <c r="B34" s="6" t="s">
        <v>10</v>
      </c>
      <c r="C34" s="59"/>
      <c r="D34" s="9">
        <f>D32*1.3</f>
        <v>70.980000000000018</v>
      </c>
      <c r="E34" s="9">
        <f>E32*1.3</f>
        <v>75.714366000000012</v>
      </c>
      <c r="F34" s="10">
        <f t="shared" si="0"/>
        <v>90.857239200000009</v>
      </c>
      <c r="G34" s="9">
        <f>G32*1.3</f>
        <v>120.84800000000001</v>
      </c>
      <c r="H34" s="10">
        <f t="shared" si="1"/>
        <v>145.01760000000002</v>
      </c>
    </row>
    <row r="35" spans="1:17" ht="20.25" x14ac:dyDescent="0.2">
      <c r="A35" s="55" t="s">
        <v>33</v>
      </c>
      <c r="B35" s="6" t="s">
        <v>38</v>
      </c>
      <c r="C35" s="57">
        <v>1</v>
      </c>
      <c r="D35" s="9">
        <f>D38*1.2</f>
        <v>153.35999999999999</v>
      </c>
      <c r="E35" s="9">
        <f>E38*1.2</f>
        <v>165.598128</v>
      </c>
      <c r="F35" s="10">
        <f t="shared" si="0"/>
        <v>198.71775360000001</v>
      </c>
      <c r="G35" s="9">
        <f>G38*1.2</f>
        <v>264</v>
      </c>
      <c r="H35" s="10">
        <f t="shared" si="1"/>
        <v>316.8</v>
      </c>
    </row>
    <row r="36" spans="1:17" ht="20.25" x14ac:dyDescent="0.2">
      <c r="A36" s="55"/>
      <c r="B36" s="6" t="s">
        <v>9</v>
      </c>
      <c r="C36" s="58"/>
      <c r="D36" s="9">
        <f>D35*1.2</f>
        <v>184.03199999999998</v>
      </c>
      <c r="E36" s="9">
        <f>E35*1.2</f>
        <v>198.71775360000001</v>
      </c>
      <c r="F36" s="10">
        <f t="shared" si="0"/>
        <v>238.46130432000001</v>
      </c>
      <c r="G36" s="9">
        <f>G35*1.2</f>
        <v>316.8</v>
      </c>
      <c r="H36" s="10">
        <f t="shared" si="1"/>
        <v>380.16</v>
      </c>
    </row>
    <row r="37" spans="1:17" ht="20.25" x14ac:dyDescent="0.2">
      <c r="A37" s="55"/>
      <c r="B37" s="6" t="s">
        <v>10</v>
      </c>
      <c r="C37" s="59"/>
      <c r="D37" s="9">
        <f>D35*1.3</f>
        <v>199.36799999999999</v>
      </c>
      <c r="E37" s="9">
        <f>E35*1.3</f>
        <v>215.27756640000001</v>
      </c>
      <c r="F37" s="10">
        <f t="shared" si="0"/>
        <v>258.33307968000003</v>
      </c>
      <c r="G37" s="9">
        <f>G35*1.3</f>
        <v>343.2</v>
      </c>
      <c r="H37" s="10">
        <f t="shared" si="1"/>
        <v>411.84</v>
      </c>
    </row>
    <row r="38" spans="1:17" ht="20.25" x14ac:dyDescent="0.2">
      <c r="A38" s="55"/>
      <c r="B38" s="6" t="s">
        <v>38</v>
      </c>
      <c r="C38" s="57">
        <v>2</v>
      </c>
      <c r="D38" s="12">
        <v>127.8</v>
      </c>
      <c r="E38" s="12">
        <f>D38*107.98%</f>
        <v>137.99844000000002</v>
      </c>
      <c r="F38" s="10">
        <f t="shared" si="0"/>
        <v>165.598128</v>
      </c>
      <c r="G38" s="12">
        <v>220</v>
      </c>
      <c r="H38" s="10">
        <f t="shared" si="1"/>
        <v>264</v>
      </c>
    </row>
    <row r="39" spans="1:17" ht="20.25" x14ac:dyDescent="0.2">
      <c r="A39" s="55"/>
      <c r="B39" s="6" t="s">
        <v>9</v>
      </c>
      <c r="C39" s="58"/>
      <c r="D39" s="9">
        <f>D38*1.2</f>
        <v>153.35999999999999</v>
      </c>
      <c r="E39" s="9">
        <f>E38*1.2</f>
        <v>165.598128</v>
      </c>
      <c r="F39" s="10">
        <f t="shared" si="0"/>
        <v>198.71775360000001</v>
      </c>
      <c r="G39" s="9">
        <f>G38*1.2</f>
        <v>264</v>
      </c>
      <c r="H39" s="10">
        <f t="shared" si="1"/>
        <v>316.8</v>
      </c>
    </row>
    <row r="40" spans="1:17" ht="20.25" x14ac:dyDescent="0.2">
      <c r="A40" s="55"/>
      <c r="B40" s="6" t="s">
        <v>10</v>
      </c>
      <c r="C40" s="59"/>
      <c r="D40" s="9">
        <f>D38*1.3</f>
        <v>166.14000000000001</v>
      </c>
      <c r="E40" s="9">
        <f>E38*1.3</f>
        <v>179.39797200000004</v>
      </c>
      <c r="F40" s="10">
        <f t="shared" si="0"/>
        <v>215.27756640000004</v>
      </c>
      <c r="G40" s="9">
        <f>G38*1.3</f>
        <v>286</v>
      </c>
      <c r="H40" s="10">
        <f t="shared" si="1"/>
        <v>343.2</v>
      </c>
    </row>
    <row r="41" spans="1:17" ht="20.25" x14ac:dyDescent="0.2">
      <c r="A41" s="55"/>
      <c r="B41" s="6" t="s">
        <v>38</v>
      </c>
      <c r="C41" s="57">
        <v>3</v>
      </c>
      <c r="D41" s="9">
        <f>D38*0.8</f>
        <v>102.24000000000001</v>
      </c>
      <c r="E41" s="9">
        <f>E38*0.8</f>
        <v>110.39875200000002</v>
      </c>
      <c r="F41" s="10">
        <f t="shared" si="0"/>
        <v>132.47850240000002</v>
      </c>
      <c r="G41" s="9">
        <f>G38*0.8</f>
        <v>176</v>
      </c>
      <c r="H41" s="10">
        <f t="shared" si="1"/>
        <v>211.2</v>
      </c>
    </row>
    <row r="42" spans="1:17" ht="20.25" x14ac:dyDescent="0.2">
      <c r="A42" s="55"/>
      <c r="B42" s="6" t="s">
        <v>9</v>
      </c>
      <c r="C42" s="58"/>
      <c r="D42" s="9">
        <f>D41*1.2</f>
        <v>122.688</v>
      </c>
      <c r="E42" s="9">
        <f>E41*1.2</f>
        <v>132.47850240000002</v>
      </c>
      <c r="F42" s="10">
        <f t="shared" si="0"/>
        <v>158.97420288000004</v>
      </c>
      <c r="G42" s="9">
        <f>G41*1.2</f>
        <v>211.2</v>
      </c>
      <c r="H42" s="10">
        <f t="shared" si="1"/>
        <v>253.43999999999997</v>
      </c>
    </row>
    <row r="43" spans="1:17" ht="20.25" x14ac:dyDescent="0.2">
      <c r="A43" s="56"/>
      <c r="B43" s="13" t="s">
        <v>10</v>
      </c>
      <c r="C43" s="59"/>
      <c r="D43" s="14">
        <f>D41*1.3</f>
        <v>132.91200000000001</v>
      </c>
      <c r="E43" s="14">
        <f>E41*1.3</f>
        <v>143.51837760000004</v>
      </c>
      <c r="F43" s="10">
        <f t="shared" si="0"/>
        <v>172.22205312000003</v>
      </c>
      <c r="G43" s="14">
        <f>G41*1.3</f>
        <v>228.8</v>
      </c>
      <c r="H43" s="10">
        <f t="shared" si="1"/>
        <v>274.56</v>
      </c>
    </row>
    <row r="44" spans="1:17" ht="20.25" x14ac:dyDescent="0.2">
      <c r="A44" s="55" t="s">
        <v>34</v>
      </c>
      <c r="B44" s="6" t="s">
        <v>38</v>
      </c>
      <c r="C44" s="57">
        <v>1</v>
      </c>
      <c r="D44" s="9">
        <f>D47*1.2</f>
        <v>103.44</v>
      </c>
      <c r="E44" s="9">
        <f>E47*1.2</f>
        <v>111.601416</v>
      </c>
      <c r="F44" s="10">
        <f t="shared" si="0"/>
        <v>133.92169920000001</v>
      </c>
      <c r="G44" s="9">
        <f>G47*1.2</f>
        <v>177.6</v>
      </c>
      <c r="H44" s="10">
        <f t="shared" si="1"/>
        <v>213.11999999999998</v>
      </c>
    </row>
    <row r="45" spans="1:17" ht="20.25" x14ac:dyDescent="0.2">
      <c r="A45" s="55"/>
      <c r="B45" s="6" t="s">
        <v>9</v>
      </c>
      <c r="C45" s="58"/>
      <c r="D45" s="9">
        <f>D44*1.2</f>
        <v>124.12799999999999</v>
      </c>
      <c r="E45" s="9">
        <f>E44*1.2</f>
        <v>133.92169920000001</v>
      </c>
      <c r="F45" s="10">
        <f t="shared" si="0"/>
        <v>160.70603904000001</v>
      </c>
      <c r="G45" s="9">
        <f>G44*1.2</f>
        <v>213.11999999999998</v>
      </c>
      <c r="H45" s="10">
        <f t="shared" si="1"/>
        <v>255.74399999999997</v>
      </c>
      <c r="Q45" t="s">
        <v>2</v>
      </c>
    </row>
    <row r="46" spans="1:17" ht="20.25" x14ac:dyDescent="0.2">
      <c r="A46" s="55"/>
      <c r="B46" s="6" t="s">
        <v>10</v>
      </c>
      <c r="C46" s="59"/>
      <c r="D46" s="9">
        <f>D44*1.3</f>
        <v>134.47200000000001</v>
      </c>
      <c r="E46" s="9">
        <f>E44*1.3</f>
        <v>145.08184080000001</v>
      </c>
      <c r="F46" s="10">
        <f t="shared" si="0"/>
        <v>174.09820895999999</v>
      </c>
      <c r="G46" s="9">
        <f>G44*1.3</f>
        <v>230.88</v>
      </c>
      <c r="H46" s="10">
        <f t="shared" si="1"/>
        <v>277.05599999999998</v>
      </c>
    </row>
    <row r="47" spans="1:17" ht="20.25" x14ac:dyDescent="0.2">
      <c r="A47" s="55"/>
      <c r="B47" s="6" t="s">
        <v>38</v>
      </c>
      <c r="C47" s="57">
        <v>2</v>
      </c>
      <c r="D47" s="12">
        <v>86.2</v>
      </c>
      <c r="E47" s="12">
        <f>D47*107.89%</f>
        <v>93.001180000000005</v>
      </c>
      <c r="F47" s="10">
        <f t="shared" si="0"/>
        <v>111.601416</v>
      </c>
      <c r="G47" s="12">
        <v>148</v>
      </c>
      <c r="H47" s="10">
        <f t="shared" si="1"/>
        <v>177.6</v>
      </c>
    </row>
    <row r="48" spans="1:17" ht="20.25" x14ac:dyDescent="0.2">
      <c r="A48" s="55"/>
      <c r="B48" s="6" t="s">
        <v>9</v>
      </c>
      <c r="C48" s="58"/>
      <c r="D48" s="9">
        <f>D47*1.2</f>
        <v>103.44</v>
      </c>
      <c r="E48" s="9">
        <f>E47*1.2</f>
        <v>111.601416</v>
      </c>
      <c r="F48" s="10">
        <f t="shared" si="0"/>
        <v>133.92169920000001</v>
      </c>
      <c r="G48" s="9">
        <f>G47*1.2</f>
        <v>177.6</v>
      </c>
      <c r="H48" s="10">
        <f t="shared" si="1"/>
        <v>213.11999999999998</v>
      </c>
    </row>
    <row r="49" spans="1:14" ht="20.25" x14ac:dyDescent="0.2">
      <c r="A49" s="55"/>
      <c r="B49" s="6" t="s">
        <v>10</v>
      </c>
      <c r="C49" s="59"/>
      <c r="D49" s="9">
        <f>D47*1.3</f>
        <v>112.06</v>
      </c>
      <c r="E49" s="9">
        <f>E47*1.3</f>
        <v>120.90153400000001</v>
      </c>
      <c r="F49" s="10">
        <f t="shared" si="0"/>
        <v>145.08184080000001</v>
      </c>
      <c r="G49" s="9">
        <f>G47*1.3</f>
        <v>192.4</v>
      </c>
      <c r="H49" s="10">
        <f t="shared" si="1"/>
        <v>230.88</v>
      </c>
    </row>
    <row r="50" spans="1:14" ht="20.25" x14ac:dyDescent="0.2">
      <c r="A50" s="55"/>
      <c r="B50" s="6" t="s">
        <v>38</v>
      </c>
      <c r="C50" s="57">
        <v>3</v>
      </c>
      <c r="D50" s="9">
        <f>D47*0.8</f>
        <v>68.960000000000008</v>
      </c>
      <c r="E50" s="9">
        <f>E47*0.8</f>
        <v>74.40094400000001</v>
      </c>
      <c r="F50" s="10">
        <f t="shared" si="0"/>
        <v>89.281132800000009</v>
      </c>
      <c r="G50" s="9">
        <f>G47*0.8</f>
        <v>118.4</v>
      </c>
      <c r="H50" s="10">
        <f t="shared" si="1"/>
        <v>142.08000000000001</v>
      </c>
      <c r="M50" s="34"/>
      <c r="N50" s="34"/>
    </row>
    <row r="51" spans="1:14" ht="20.25" x14ac:dyDescent="0.2">
      <c r="A51" s="55"/>
      <c r="B51" s="6" t="s">
        <v>9</v>
      </c>
      <c r="C51" s="58"/>
      <c r="D51" s="9">
        <f>D50*1.2</f>
        <v>82.75200000000001</v>
      </c>
      <c r="E51" s="9">
        <f>E50*1.2</f>
        <v>89.281132800000009</v>
      </c>
      <c r="F51" s="10">
        <f t="shared" si="0"/>
        <v>107.13735936</v>
      </c>
      <c r="G51" s="9">
        <f>G50*1.2</f>
        <v>142.08000000000001</v>
      </c>
      <c r="H51" s="10">
        <f t="shared" si="1"/>
        <v>170.49600000000001</v>
      </c>
      <c r="M51" s="34"/>
      <c r="N51" s="34"/>
    </row>
    <row r="52" spans="1:14" ht="20.25" x14ac:dyDescent="0.2">
      <c r="A52" s="56"/>
      <c r="B52" s="13" t="s">
        <v>10</v>
      </c>
      <c r="C52" s="59"/>
      <c r="D52" s="14">
        <f>D50*1.3</f>
        <v>89.64800000000001</v>
      </c>
      <c r="E52" s="14">
        <f>E50*1.3</f>
        <v>96.721227200000016</v>
      </c>
      <c r="F52" s="10">
        <f t="shared" si="0"/>
        <v>116.06547264000001</v>
      </c>
      <c r="G52" s="14">
        <f>G50*1.3</f>
        <v>153.92000000000002</v>
      </c>
      <c r="H52" s="10">
        <f t="shared" si="1"/>
        <v>184.70400000000001</v>
      </c>
      <c r="M52" s="34"/>
      <c r="N52" s="34"/>
    </row>
    <row r="53" spans="1:14" ht="40.5" customHeight="1" x14ac:dyDescent="0.2">
      <c r="A53" s="53" t="s">
        <v>37</v>
      </c>
      <c r="B53" s="46" t="s">
        <v>29</v>
      </c>
      <c r="C53" s="38" t="s">
        <v>21</v>
      </c>
      <c r="D53" s="40">
        <v>50</v>
      </c>
      <c r="E53" s="40">
        <v>60</v>
      </c>
      <c r="F53" s="40">
        <f>E53*120%</f>
        <v>72</v>
      </c>
      <c r="G53" s="40">
        <v>90</v>
      </c>
      <c r="H53" s="40">
        <f>G53*120%</f>
        <v>108</v>
      </c>
      <c r="M53" s="42"/>
      <c r="N53" s="42"/>
    </row>
    <row r="54" spans="1:14" ht="40.5" customHeight="1" x14ac:dyDescent="0.2">
      <c r="A54" s="54"/>
      <c r="B54" s="44" t="s">
        <v>30</v>
      </c>
      <c r="C54" s="43" t="s">
        <v>21</v>
      </c>
      <c r="D54" s="47"/>
      <c r="E54" s="47">
        <v>80</v>
      </c>
      <c r="F54" s="47">
        <f>E54*120%</f>
        <v>96</v>
      </c>
      <c r="G54" s="47">
        <v>120</v>
      </c>
      <c r="H54" s="47">
        <f>G54*120%</f>
        <v>144</v>
      </c>
      <c r="M54" s="42"/>
      <c r="N54" s="42"/>
    </row>
    <row r="55" spans="1:14" ht="8.25" hidden="1" customHeight="1" x14ac:dyDescent="0.2">
      <c r="A55" s="37"/>
      <c r="B55" s="39"/>
      <c r="C55" s="43" t="s">
        <v>35</v>
      </c>
      <c r="D55" s="41"/>
      <c r="E55" s="41"/>
      <c r="F55" s="47">
        <f t="shared" ref="F55:F56" si="2">E55*120%</f>
        <v>0</v>
      </c>
      <c r="G55" s="41"/>
      <c r="H55" s="47">
        <f t="shared" ref="H55:H56" si="3">G55*120%</f>
        <v>0</v>
      </c>
      <c r="M55" s="42"/>
      <c r="N55" s="42"/>
    </row>
    <row r="56" spans="1:14" ht="46.5" customHeight="1" x14ac:dyDescent="0.2">
      <c r="A56" s="45" t="s">
        <v>36</v>
      </c>
      <c r="B56" s="39" t="s">
        <v>28</v>
      </c>
      <c r="C56" s="43" t="s">
        <v>21</v>
      </c>
      <c r="D56" s="41"/>
      <c r="E56" s="41">
        <v>60</v>
      </c>
      <c r="F56" s="47">
        <f t="shared" si="2"/>
        <v>72</v>
      </c>
      <c r="G56" s="41">
        <v>80</v>
      </c>
      <c r="H56" s="47">
        <f t="shared" si="3"/>
        <v>96</v>
      </c>
      <c r="M56" s="42"/>
      <c r="N56" s="42"/>
    </row>
    <row r="57" spans="1:14" ht="39" hidden="1" x14ac:dyDescent="0.2">
      <c r="A57" s="15" t="s">
        <v>16</v>
      </c>
      <c r="B57" s="16"/>
      <c r="C57" s="5"/>
      <c r="D57" s="10"/>
      <c r="E57" s="10"/>
      <c r="F57" s="17"/>
      <c r="G57" s="10"/>
      <c r="H57" s="17"/>
      <c r="M57" s="34"/>
      <c r="N57" s="34"/>
    </row>
    <row r="58" spans="1:14" ht="19.5" x14ac:dyDescent="0.2">
      <c r="A58" s="18" t="s">
        <v>11</v>
      </c>
      <c r="B58" s="19"/>
      <c r="C58" s="19"/>
      <c r="D58" s="10">
        <v>5</v>
      </c>
      <c r="E58" s="10">
        <v>5</v>
      </c>
      <c r="F58" s="10">
        <f>E58*120%</f>
        <v>6</v>
      </c>
      <c r="G58" s="10">
        <v>12</v>
      </c>
      <c r="H58" s="10">
        <f>G58*120%</f>
        <v>14.399999999999999</v>
      </c>
      <c r="M58" s="34"/>
      <c r="N58" s="34"/>
    </row>
    <row r="59" spans="1:14" ht="19.5" x14ac:dyDescent="0.2">
      <c r="A59" s="18" t="s">
        <v>12</v>
      </c>
      <c r="B59" s="19"/>
      <c r="C59" s="19"/>
      <c r="D59" s="10">
        <v>4</v>
      </c>
      <c r="E59" s="10">
        <v>4</v>
      </c>
      <c r="F59" s="10">
        <f t="shared" ref="F59:F61" si="4">E59*120%</f>
        <v>4.8</v>
      </c>
      <c r="G59" s="10">
        <v>10</v>
      </c>
      <c r="H59" s="10">
        <f t="shared" ref="H59:H61" si="5">G59*120%</f>
        <v>12</v>
      </c>
    </row>
    <row r="60" spans="1:14" ht="19.5" x14ac:dyDescent="0.2">
      <c r="A60" s="20" t="s">
        <v>13</v>
      </c>
      <c r="B60" s="16"/>
      <c r="C60" s="5"/>
      <c r="D60" s="10">
        <v>6</v>
      </c>
      <c r="E60" s="10">
        <v>6</v>
      </c>
      <c r="F60" s="10">
        <f t="shared" si="4"/>
        <v>7.1999999999999993</v>
      </c>
      <c r="G60" s="10">
        <v>6</v>
      </c>
      <c r="H60" s="10">
        <f t="shared" si="5"/>
        <v>7.1999999999999993</v>
      </c>
    </row>
    <row r="61" spans="1:14" ht="19.5" x14ac:dyDescent="0.2">
      <c r="A61" s="20" t="s">
        <v>18</v>
      </c>
      <c r="B61" s="16"/>
      <c r="C61" s="5"/>
      <c r="D61" s="10">
        <v>26</v>
      </c>
      <c r="E61" s="10">
        <v>18</v>
      </c>
      <c r="F61" s="10">
        <f t="shared" si="4"/>
        <v>21.599999999999998</v>
      </c>
      <c r="G61" s="10">
        <v>18</v>
      </c>
      <c r="H61" s="10">
        <f t="shared" si="5"/>
        <v>21.599999999999998</v>
      </c>
    </row>
    <row r="62" spans="1:14" ht="18.75" hidden="1" x14ac:dyDescent="0.2">
      <c r="A62" s="21"/>
      <c r="B62" s="22"/>
      <c r="C62" s="23"/>
      <c r="D62" s="3"/>
      <c r="E62" s="3"/>
      <c r="F62" s="3"/>
    </row>
    <row r="63" spans="1:14" ht="18.75" x14ac:dyDescent="0.2">
      <c r="A63" s="24" t="s">
        <v>14</v>
      </c>
      <c r="B63" s="22"/>
      <c r="C63" s="23"/>
      <c r="D63" s="3"/>
      <c r="E63" s="3"/>
      <c r="F63" s="3"/>
    </row>
    <row r="64" spans="1:14" ht="18.75" x14ac:dyDescent="0.2">
      <c r="A64" s="24" t="s">
        <v>25</v>
      </c>
      <c r="B64" s="25"/>
      <c r="C64" s="23"/>
      <c r="D64" s="3"/>
      <c r="E64" s="3"/>
      <c r="F64" s="3"/>
    </row>
    <row r="65" spans="1:6" ht="18.75" x14ac:dyDescent="0.2">
      <c r="A65" s="24"/>
      <c r="B65" s="25"/>
      <c r="C65" s="23"/>
      <c r="D65" s="3"/>
      <c r="E65" s="3"/>
      <c r="F65" s="3"/>
    </row>
    <row r="66" spans="1:6" ht="18.75" x14ac:dyDescent="0.2">
      <c r="A66" s="26" t="s">
        <v>15</v>
      </c>
      <c r="B66" s="26"/>
      <c r="C66" s="26"/>
      <c r="D66" s="26" t="s">
        <v>22</v>
      </c>
      <c r="E66" s="26"/>
      <c r="F66" s="26" t="s">
        <v>22</v>
      </c>
    </row>
    <row r="67" spans="1:6" ht="18.75" x14ac:dyDescent="0.2">
      <c r="A67" s="26"/>
      <c r="B67" s="26"/>
      <c r="C67" s="26"/>
      <c r="D67" s="26"/>
      <c r="E67" s="26"/>
      <c r="F67" s="26"/>
    </row>
    <row r="68" spans="1:6" ht="18.75" x14ac:dyDescent="0.2">
      <c r="A68" s="26" t="s">
        <v>19</v>
      </c>
      <c r="B68" s="26"/>
      <c r="C68" s="26"/>
      <c r="D68" s="26" t="s">
        <v>20</v>
      </c>
      <c r="E68" s="26"/>
      <c r="F68" s="26" t="s">
        <v>26</v>
      </c>
    </row>
  </sheetData>
  <mergeCells count="25">
    <mergeCell ref="C23:C25"/>
    <mergeCell ref="C26:C28"/>
    <mergeCell ref="C29:C31"/>
    <mergeCell ref="C32:C34"/>
    <mergeCell ref="D1:K1"/>
    <mergeCell ref="D2:K2"/>
    <mergeCell ref="A6:F6"/>
    <mergeCell ref="A7:F7"/>
    <mergeCell ref="A8:F8"/>
    <mergeCell ref="E3:F3"/>
    <mergeCell ref="A11:A22"/>
    <mergeCell ref="C11:C13"/>
    <mergeCell ref="C14:C16"/>
    <mergeCell ref="C17:C19"/>
    <mergeCell ref="C20:C22"/>
    <mergeCell ref="A23:A34"/>
    <mergeCell ref="A53:A54"/>
    <mergeCell ref="A35:A43"/>
    <mergeCell ref="C35:C37"/>
    <mergeCell ref="C38:C40"/>
    <mergeCell ref="C41:C43"/>
    <mergeCell ref="A44:A52"/>
    <mergeCell ref="C44:C46"/>
    <mergeCell ref="C47:C49"/>
    <mergeCell ref="C50:C52"/>
  </mergeCells>
  <pageMargins left="0.9" right="0.70866141732283472" top="0.53" bottom="0.15748031496062992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="60" zoomScaleNormal="100" workbookViewId="0">
      <selection activeCell="A44" sqref="A44:A52"/>
    </sheetView>
  </sheetViews>
  <sheetFormatPr defaultRowHeight="12.75" x14ac:dyDescent="0.2"/>
  <cols>
    <col min="1" max="1" width="75.7109375" customWidth="1"/>
    <col min="2" max="2" width="24.42578125" customWidth="1"/>
    <col min="3" max="3" width="12.7109375" customWidth="1"/>
    <col min="4" max="5" width="19.42578125" hidden="1" customWidth="1"/>
    <col min="6" max="6" width="23" hidden="1" customWidth="1"/>
    <col min="7" max="7" width="26" customWidth="1"/>
    <col min="8" max="8" width="26.28515625" customWidth="1"/>
    <col min="13" max="14" width="11.5703125" customWidth="1"/>
    <col min="258" max="258" width="63" customWidth="1"/>
    <col min="259" max="259" width="17.28515625" customWidth="1"/>
    <col min="260" max="260" width="12.7109375" customWidth="1"/>
    <col min="261" max="261" width="19.42578125" customWidth="1"/>
    <col min="262" max="262" width="23" customWidth="1"/>
    <col min="269" max="270" width="11.5703125" customWidth="1"/>
    <col min="514" max="514" width="63" customWidth="1"/>
    <col min="515" max="515" width="17.28515625" customWidth="1"/>
    <col min="516" max="516" width="12.7109375" customWidth="1"/>
    <col min="517" max="517" width="19.42578125" customWidth="1"/>
    <col min="518" max="518" width="23" customWidth="1"/>
    <col min="525" max="526" width="11.5703125" customWidth="1"/>
    <col min="770" max="770" width="63" customWidth="1"/>
    <col min="771" max="771" width="17.28515625" customWidth="1"/>
    <col min="772" max="772" width="12.7109375" customWidth="1"/>
    <col min="773" max="773" width="19.42578125" customWidth="1"/>
    <col min="774" max="774" width="23" customWidth="1"/>
    <col min="781" max="782" width="11.5703125" customWidth="1"/>
    <col min="1026" max="1026" width="63" customWidth="1"/>
    <col min="1027" max="1027" width="17.28515625" customWidth="1"/>
    <col min="1028" max="1028" width="12.7109375" customWidth="1"/>
    <col min="1029" max="1029" width="19.42578125" customWidth="1"/>
    <col min="1030" max="1030" width="23" customWidth="1"/>
    <col min="1037" max="1038" width="11.5703125" customWidth="1"/>
    <col min="1282" max="1282" width="63" customWidth="1"/>
    <col min="1283" max="1283" width="17.28515625" customWidth="1"/>
    <col min="1284" max="1284" width="12.7109375" customWidth="1"/>
    <col min="1285" max="1285" width="19.42578125" customWidth="1"/>
    <col min="1286" max="1286" width="23" customWidth="1"/>
    <col min="1293" max="1294" width="11.5703125" customWidth="1"/>
    <col min="1538" max="1538" width="63" customWidth="1"/>
    <col min="1539" max="1539" width="17.28515625" customWidth="1"/>
    <col min="1540" max="1540" width="12.7109375" customWidth="1"/>
    <col min="1541" max="1541" width="19.42578125" customWidth="1"/>
    <col min="1542" max="1542" width="23" customWidth="1"/>
    <col min="1549" max="1550" width="11.5703125" customWidth="1"/>
    <col min="1794" max="1794" width="63" customWidth="1"/>
    <col min="1795" max="1795" width="17.28515625" customWidth="1"/>
    <col min="1796" max="1796" width="12.7109375" customWidth="1"/>
    <col min="1797" max="1797" width="19.42578125" customWidth="1"/>
    <col min="1798" max="1798" width="23" customWidth="1"/>
    <col min="1805" max="1806" width="11.5703125" customWidth="1"/>
    <col min="2050" max="2050" width="63" customWidth="1"/>
    <col min="2051" max="2051" width="17.28515625" customWidth="1"/>
    <col min="2052" max="2052" width="12.7109375" customWidth="1"/>
    <col min="2053" max="2053" width="19.42578125" customWidth="1"/>
    <col min="2054" max="2054" width="23" customWidth="1"/>
    <col min="2061" max="2062" width="11.5703125" customWidth="1"/>
    <col min="2306" max="2306" width="63" customWidth="1"/>
    <col min="2307" max="2307" width="17.28515625" customWidth="1"/>
    <col min="2308" max="2308" width="12.7109375" customWidth="1"/>
    <col min="2309" max="2309" width="19.42578125" customWidth="1"/>
    <col min="2310" max="2310" width="23" customWidth="1"/>
    <col min="2317" max="2318" width="11.5703125" customWidth="1"/>
    <col min="2562" max="2562" width="63" customWidth="1"/>
    <col min="2563" max="2563" width="17.28515625" customWidth="1"/>
    <col min="2564" max="2564" width="12.7109375" customWidth="1"/>
    <col min="2565" max="2565" width="19.42578125" customWidth="1"/>
    <col min="2566" max="2566" width="23" customWidth="1"/>
    <col min="2573" max="2574" width="11.5703125" customWidth="1"/>
    <col min="2818" max="2818" width="63" customWidth="1"/>
    <col min="2819" max="2819" width="17.28515625" customWidth="1"/>
    <col min="2820" max="2820" width="12.7109375" customWidth="1"/>
    <col min="2821" max="2821" width="19.42578125" customWidth="1"/>
    <col min="2822" max="2822" width="23" customWidth="1"/>
    <col min="2829" max="2830" width="11.5703125" customWidth="1"/>
    <col min="3074" max="3074" width="63" customWidth="1"/>
    <col min="3075" max="3075" width="17.28515625" customWidth="1"/>
    <col min="3076" max="3076" width="12.7109375" customWidth="1"/>
    <col min="3077" max="3077" width="19.42578125" customWidth="1"/>
    <col min="3078" max="3078" width="23" customWidth="1"/>
    <col min="3085" max="3086" width="11.5703125" customWidth="1"/>
    <col min="3330" max="3330" width="63" customWidth="1"/>
    <col min="3331" max="3331" width="17.28515625" customWidth="1"/>
    <col min="3332" max="3332" width="12.7109375" customWidth="1"/>
    <col min="3333" max="3333" width="19.42578125" customWidth="1"/>
    <col min="3334" max="3334" width="23" customWidth="1"/>
    <col min="3341" max="3342" width="11.5703125" customWidth="1"/>
    <col min="3586" max="3586" width="63" customWidth="1"/>
    <col min="3587" max="3587" width="17.28515625" customWidth="1"/>
    <col min="3588" max="3588" width="12.7109375" customWidth="1"/>
    <col min="3589" max="3589" width="19.42578125" customWidth="1"/>
    <col min="3590" max="3590" width="23" customWidth="1"/>
    <col min="3597" max="3598" width="11.5703125" customWidth="1"/>
    <col min="3842" max="3842" width="63" customWidth="1"/>
    <col min="3843" max="3843" width="17.28515625" customWidth="1"/>
    <col min="3844" max="3844" width="12.7109375" customWidth="1"/>
    <col min="3845" max="3845" width="19.42578125" customWidth="1"/>
    <col min="3846" max="3846" width="23" customWidth="1"/>
    <col min="3853" max="3854" width="11.5703125" customWidth="1"/>
    <col min="4098" max="4098" width="63" customWidth="1"/>
    <col min="4099" max="4099" width="17.28515625" customWidth="1"/>
    <col min="4100" max="4100" width="12.7109375" customWidth="1"/>
    <col min="4101" max="4101" width="19.42578125" customWidth="1"/>
    <col min="4102" max="4102" width="23" customWidth="1"/>
    <col min="4109" max="4110" width="11.5703125" customWidth="1"/>
    <col min="4354" max="4354" width="63" customWidth="1"/>
    <col min="4355" max="4355" width="17.28515625" customWidth="1"/>
    <col min="4356" max="4356" width="12.7109375" customWidth="1"/>
    <col min="4357" max="4357" width="19.42578125" customWidth="1"/>
    <col min="4358" max="4358" width="23" customWidth="1"/>
    <col min="4365" max="4366" width="11.5703125" customWidth="1"/>
    <col min="4610" max="4610" width="63" customWidth="1"/>
    <col min="4611" max="4611" width="17.28515625" customWidth="1"/>
    <col min="4612" max="4612" width="12.7109375" customWidth="1"/>
    <col min="4613" max="4613" width="19.42578125" customWidth="1"/>
    <col min="4614" max="4614" width="23" customWidth="1"/>
    <col min="4621" max="4622" width="11.5703125" customWidth="1"/>
    <col min="4866" max="4866" width="63" customWidth="1"/>
    <col min="4867" max="4867" width="17.28515625" customWidth="1"/>
    <col min="4868" max="4868" width="12.7109375" customWidth="1"/>
    <col min="4869" max="4869" width="19.42578125" customWidth="1"/>
    <col min="4870" max="4870" width="23" customWidth="1"/>
    <col min="4877" max="4878" width="11.5703125" customWidth="1"/>
    <col min="5122" max="5122" width="63" customWidth="1"/>
    <col min="5123" max="5123" width="17.28515625" customWidth="1"/>
    <col min="5124" max="5124" width="12.7109375" customWidth="1"/>
    <col min="5125" max="5125" width="19.42578125" customWidth="1"/>
    <col min="5126" max="5126" width="23" customWidth="1"/>
    <col min="5133" max="5134" width="11.5703125" customWidth="1"/>
    <col min="5378" max="5378" width="63" customWidth="1"/>
    <col min="5379" max="5379" width="17.28515625" customWidth="1"/>
    <col min="5380" max="5380" width="12.7109375" customWidth="1"/>
    <col min="5381" max="5381" width="19.42578125" customWidth="1"/>
    <col min="5382" max="5382" width="23" customWidth="1"/>
    <col min="5389" max="5390" width="11.5703125" customWidth="1"/>
    <col min="5634" max="5634" width="63" customWidth="1"/>
    <col min="5635" max="5635" width="17.28515625" customWidth="1"/>
    <col min="5636" max="5636" width="12.7109375" customWidth="1"/>
    <col min="5637" max="5637" width="19.42578125" customWidth="1"/>
    <col min="5638" max="5638" width="23" customWidth="1"/>
    <col min="5645" max="5646" width="11.5703125" customWidth="1"/>
    <col min="5890" max="5890" width="63" customWidth="1"/>
    <col min="5891" max="5891" width="17.28515625" customWidth="1"/>
    <col min="5892" max="5892" width="12.7109375" customWidth="1"/>
    <col min="5893" max="5893" width="19.42578125" customWidth="1"/>
    <col min="5894" max="5894" width="23" customWidth="1"/>
    <col min="5901" max="5902" width="11.5703125" customWidth="1"/>
    <col min="6146" max="6146" width="63" customWidth="1"/>
    <col min="6147" max="6147" width="17.28515625" customWidth="1"/>
    <col min="6148" max="6148" width="12.7109375" customWidth="1"/>
    <col min="6149" max="6149" width="19.42578125" customWidth="1"/>
    <col min="6150" max="6150" width="23" customWidth="1"/>
    <col min="6157" max="6158" width="11.5703125" customWidth="1"/>
    <col min="6402" max="6402" width="63" customWidth="1"/>
    <col min="6403" max="6403" width="17.28515625" customWidth="1"/>
    <col min="6404" max="6404" width="12.7109375" customWidth="1"/>
    <col min="6405" max="6405" width="19.42578125" customWidth="1"/>
    <col min="6406" max="6406" width="23" customWidth="1"/>
    <col min="6413" max="6414" width="11.5703125" customWidth="1"/>
    <col min="6658" max="6658" width="63" customWidth="1"/>
    <col min="6659" max="6659" width="17.28515625" customWidth="1"/>
    <col min="6660" max="6660" width="12.7109375" customWidth="1"/>
    <col min="6661" max="6661" width="19.42578125" customWidth="1"/>
    <col min="6662" max="6662" width="23" customWidth="1"/>
    <col min="6669" max="6670" width="11.5703125" customWidth="1"/>
    <col min="6914" max="6914" width="63" customWidth="1"/>
    <col min="6915" max="6915" width="17.28515625" customWidth="1"/>
    <col min="6916" max="6916" width="12.7109375" customWidth="1"/>
    <col min="6917" max="6917" width="19.42578125" customWidth="1"/>
    <col min="6918" max="6918" width="23" customWidth="1"/>
    <col min="6925" max="6926" width="11.5703125" customWidth="1"/>
    <col min="7170" max="7170" width="63" customWidth="1"/>
    <col min="7171" max="7171" width="17.28515625" customWidth="1"/>
    <col min="7172" max="7172" width="12.7109375" customWidth="1"/>
    <col min="7173" max="7173" width="19.42578125" customWidth="1"/>
    <col min="7174" max="7174" width="23" customWidth="1"/>
    <col min="7181" max="7182" width="11.5703125" customWidth="1"/>
    <col min="7426" max="7426" width="63" customWidth="1"/>
    <col min="7427" max="7427" width="17.28515625" customWidth="1"/>
    <col min="7428" max="7428" width="12.7109375" customWidth="1"/>
    <col min="7429" max="7429" width="19.42578125" customWidth="1"/>
    <col min="7430" max="7430" width="23" customWidth="1"/>
    <col min="7437" max="7438" width="11.5703125" customWidth="1"/>
    <col min="7682" max="7682" width="63" customWidth="1"/>
    <col min="7683" max="7683" width="17.28515625" customWidth="1"/>
    <col min="7684" max="7684" width="12.7109375" customWidth="1"/>
    <col min="7685" max="7685" width="19.42578125" customWidth="1"/>
    <col min="7686" max="7686" width="23" customWidth="1"/>
    <col min="7693" max="7694" width="11.5703125" customWidth="1"/>
    <col min="7938" max="7938" width="63" customWidth="1"/>
    <col min="7939" max="7939" width="17.28515625" customWidth="1"/>
    <col min="7940" max="7940" width="12.7109375" customWidth="1"/>
    <col min="7941" max="7941" width="19.42578125" customWidth="1"/>
    <col min="7942" max="7942" width="23" customWidth="1"/>
    <col min="7949" max="7950" width="11.5703125" customWidth="1"/>
    <col min="8194" max="8194" width="63" customWidth="1"/>
    <col min="8195" max="8195" width="17.28515625" customWidth="1"/>
    <col min="8196" max="8196" width="12.7109375" customWidth="1"/>
    <col min="8197" max="8197" width="19.42578125" customWidth="1"/>
    <col min="8198" max="8198" width="23" customWidth="1"/>
    <col min="8205" max="8206" width="11.5703125" customWidth="1"/>
    <col min="8450" max="8450" width="63" customWidth="1"/>
    <col min="8451" max="8451" width="17.28515625" customWidth="1"/>
    <col min="8452" max="8452" width="12.7109375" customWidth="1"/>
    <col min="8453" max="8453" width="19.42578125" customWidth="1"/>
    <col min="8454" max="8454" width="23" customWidth="1"/>
    <col min="8461" max="8462" width="11.5703125" customWidth="1"/>
    <col min="8706" max="8706" width="63" customWidth="1"/>
    <col min="8707" max="8707" width="17.28515625" customWidth="1"/>
    <col min="8708" max="8708" width="12.7109375" customWidth="1"/>
    <col min="8709" max="8709" width="19.42578125" customWidth="1"/>
    <col min="8710" max="8710" width="23" customWidth="1"/>
    <col min="8717" max="8718" width="11.5703125" customWidth="1"/>
    <col min="8962" max="8962" width="63" customWidth="1"/>
    <col min="8963" max="8963" width="17.28515625" customWidth="1"/>
    <col min="8964" max="8964" width="12.7109375" customWidth="1"/>
    <col min="8965" max="8965" width="19.42578125" customWidth="1"/>
    <col min="8966" max="8966" width="23" customWidth="1"/>
    <col min="8973" max="8974" width="11.5703125" customWidth="1"/>
    <col min="9218" max="9218" width="63" customWidth="1"/>
    <col min="9219" max="9219" width="17.28515625" customWidth="1"/>
    <col min="9220" max="9220" width="12.7109375" customWidth="1"/>
    <col min="9221" max="9221" width="19.42578125" customWidth="1"/>
    <col min="9222" max="9222" width="23" customWidth="1"/>
    <col min="9229" max="9230" width="11.5703125" customWidth="1"/>
    <col min="9474" max="9474" width="63" customWidth="1"/>
    <col min="9475" max="9475" width="17.28515625" customWidth="1"/>
    <col min="9476" max="9476" width="12.7109375" customWidth="1"/>
    <col min="9477" max="9477" width="19.42578125" customWidth="1"/>
    <col min="9478" max="9478" width="23" customWidth="1"/>
    <col min="9485" max="9486" width="11.5703125" customWidth="1"/>
    <col min="9730" max="9730" width="63" customWidth="1"/>
    <col min="9731" max="9731" width="17.28515625" customWidth="1"/>
    <col min="9732" max="9732" width="12.7109375" customWidth="1"/>
    <col min="9733" max="9733" width="19.42578125" customWidth="1"/>
    <col min="9734" max="9734" width="23" customWidth="1"/>
    <col min="9741" max="9742" width="11.5703125" customWidth="1"/>
    <col min="9986" max="9986" width="63" customWidth="1"/>
    <col min="9987" max="9987" width="17.28515625" customWidth="1"/>
    <col min="9988" max="9988" width="12.7109375" customWidth="1"/>
    <col min="9989" max="9989" width="19.42578125" customWidth="1"/>
    <col min="9990" max="9990" width="23" customWidth="1"/>
    <col min="9997" max="9998" width="11.5703125" customWidth="1"/>
    <col min="10242" max="10242" width="63" customWidth="1"/>
    <col min="10243" max="10243" width="17.28515625" customWidth="1"/>
    <col min="10244" max="10244" width="12.7109375" customWidth="1"/>
    <col min="10245" max="10245" width="19.42578125" customWidth="1"/>
    <col min="10246" max="10246" width="23" customWidth="1"/>
    <col min="10253" max="10254" width="11.5703125" customWidth="1"/>
    <col min="10498" max="10498" width="63" customWidth="1"/>
    <col min="10499" max="10499" width="17.28515625" customWidth="1"/>
    <col min="10500" max="10500" width="12.7109375" customWidth="1"/>
    <col min="10501" max="10501" width="19.42578125" customWidth="1"/>
    <col min="10502" max="10502" width="23" customWidth="1"/>
    <col min="10509" max="10510" width="11.5703125" customWidth="1"/>
    <col min="10754" max="10754" width="63" customWidth="1"/>
    <col min="10755" max="10755" width="17.28515625" customWidth="1"/>
    <col min="10756" max="10756" width="12.7109375" customWidth="1"/>
    <col min="10757" max="10757" width="19.42578125" customWidth="1"/>
    <col min="10758" max="10758" width="23" customWidth="1"/>
    <col min="10765" max="10766" width="11.5703125" customWidth="1"/>
    <col min="11010" max="11010" width="63" customWidth="1"/>
    <col min="11011" max="11011" width="17.28515625" customWidth="1"/>
    <col min="11012" max="11012" width="12.7109375" customWidth="1"/>
    <col min="11013" max="11013" width="19.42578125" customWidth="1"/>
    <col min="11014" max="11014" width="23" customWidth="1"/>
    <col min="11021" max="11022" width="11.5703125" customWidth="1"/>
    <col min="11266" max="11266" width="63" customWidth="1"/>
    <col min="11267" max="11267" width="17.28515625" customWidth="1"/>
    <col min="11268" max="11268" width="12.7109375" customWidth="1"/>
    <col min="11269" max="11269" width="19.42578125" customWidth="1"/>
    <col min="11270" max="11270" width="23" customWidth="1"/>
    <col min="11277" max="11278" width="11.5703125" customWidth="1"/>
    <col min="11522" max="11522" width="63" customWidth="1"/>
    <col min="11523" max="11523" width="17.28515625" customWidth="1"/>
    <col min="11524" max="11524" width="12.7109375" customWidth="1"/>
    <col min="11525" max="11525" width="19.42578125" customWidth="1"/>
    <col min="11526" max="11526" width="23" customWidth="1"/>
    <col min="11533" max="11534" width="11.5703125" customWidth="1"/>
    <col min="11778" max="11778" width="63" customWidth="1"/>
    <col min="11779" max="11779" width="17.28515625" customWidth="1"/>
    <col min="11780" max="11780" width="12.7109375" customWidth="1"/>
    <col min="11781" max="11781" width="19.42578125" customWidth="1"/>
    <col min="11782" max="11782" width="23" customWidth="1"/>
    <col min="11789" max="11790" width="11.5703125" customWidth="1"/>
    <col min="12034" max="12034" width="63" customWidth="1"/>
    <col min="12035" max="12035" width="17.28515625" customWidth="1"/>
    <col min="12036" max="12036" width="12.7109375" customWidth="1"/>
    <col min="12037" max="12037" width="19.42578125" customWidth="1"/>
    <col min="12038" max="12038" width="23" customWidth="1"/>
    <col min="12045" max="12046" width="11.5703125" customWidth="1"/>
    <col min="12290" max="12290" width="63" customWidth="1"/>
    <col min="12291" max="12291" width="17.28515625" customWidth="1"/>
    <col min="12292" max="12292" width="12.7109375" customWidth="1"/>
    <col min="12293" max="12293" width="19.42578125" customWidth="1"/>
    <col min="12294" max="12294" width="23" customWidth="1"/>
    <col min="12301" max="12302" width="11.5703125" customWidth="1"/>
    <col min="12546" max="12546" width="63" customWidth="1"/>
    <col min="12547" max="12547" width="17.28515625" customWidth="1"/>
    <col min="12548" max="12548" width="12.7109375" customWidth="1"/>
    <col min="12549" max="12549" width="19.42578125" customWidth="1"/>
    <col min="12550" max="12550" width="23" customWidth="1"/>
    <col min="12557" max="12558" width="11.5703125" customWidth="1"/>
    <col min="12802" max="12802" width="63" customWidth="1"/>
    <col min="12803" max="12803" width="17.28515625" customWidth="1"/>
    <col min="12804" max="12804" width="12.7109375" customWidth="1"/>
    <col min="12805" max="12805" width="19.42578125" customWidth="1"/>
    <col min="12806" max="12806" width="23" customWidth="1"/>
    <col min="12813" max="12814" width="11.5703125" customWidth="1"/>
    <col min="13058" max="13058" width="63" customWidth="1"/>
    <col min="13059" max="13059" width="17.28515625" customWidth="1"/>
    <col min="13060" max="13060" width="12.7109375" customWidth="1"/>
    <col min="13061" max="13061" width="19.42578125" customWidth="1"/>
    <col min="13062" max="13062" width="23" customWidth="1"/>
    <col min="13069" max="13070" width="11.5703125" customWidth="1"/>
    <col min="13314" max="13314" width="63" customWidth="1"/>
    <col min="13315" max="13315" width="17.28515625" customWidth="1"/>
    <col min="13316" max="13316" width="12.7109375" customWidth="1"/>
    <col min="13317" max="13317" width="19.42578125" customWidth="1"/>
    <col min="13318" max="13318" width="23" customWidth="1"/>
    <col min="13325" max="13326" width="11.5703125" customWidth="1"/>
    <col min="13570" max="13570" width="63" customWidth="1"/>
    <col min="13571" max="13571" width="17.28515625" customWidth="1"/>
    <col min="13572" max="13572" width="12.7109375" customWidth="1"/>
    <col min="13573" max="13573" width="19.42578125" customWidth="1"/>
    <col min="13574" max="13574" width="23" customWidth="1"/>
    <col min="13581" max="13582" width="11.5703125" customWidth="1"/>
    <col min="13826" max="13826" width="63" customWidth="1"/>
    <col min="13827" max="13827" width="17.28515625" customWidth="1"/>
    <col min="13828" max="13828" width="12.7109375" customWidth="1"/>
    <col min="13829" max="13829" width="19.42578125" customWidth="1"/>
    <col min="13830" max="13830" width="23" customWidth="1"/>
    <col min="13837" max="13838" width="11.5703125" customWidth="1"/>
    <col min="14082" max="14082" width="63" customWidth="1"/>
    <col min="14083" max="14083" width="17.28515625" customWidth="1"/>
    <col min="14084" max="14084" width="12.7109375" customWidth="1"/>
    <col min="14085" max="14085" width="19.42578125" customWidth="1"/>
    <col min="14086" max="14086" width="23" customWidth="1"/>
    <col min="14093" max="14094" width="11.5703125" customWidth="1"/>
    <col min="14338" max="14338" width="63" customWidth="1"/>
    <col min="14339" max="14339" width="17.28515625" customWidth="1"/>
    <col min="14340" max="14340" width="12.7109375" customWidth="1"/>
    <col min="14341" max="14341" width="19.42578125" customWidth="1"/>
    <col min="14342" max="14342" width="23" customWidth="1"/>
    <col min="14349" max="14350" width="11.5703125" customWidth="1"/>
    <col min="14594" max="14594" width="63" customWidth="1"/>
    <col min="14595" max="14595" width="17.28515625" customWidth="1"/>
    <col min="14596" max="14596" width="12.7109375" customWidth="1"/>
    <col min="14597" max="14597" width="19.42578125" customWidth="1"/>
    <col min="14598" max="14598" width="23" customWidth="1"/>
    <col min="14605" max="14606" width="11.5703125" customWidth="1"/>
    <col min="14850" max="14850" width="63" customWidth="1"/>
    <col min="14851" max="14851" width="17.28515625" customWidth="1"/>
    <col min="14852" max="14852" width="12.7109375" customWidth="1"/>
    <col min="14853" max="14853" width="19.42578125" customWidth="1"/>
    <col min="14854" max="14854" width="23" customWidth="1"/>
    <col min="14861" max="14862" width="11.5703125" customWidth="1"/>
    <col min="15106" max="15106" width="63" customWidth="1"/>
    <col min="15107" max="15107" width="17.28515625" customWidth="1"/>
    <col min="15108" max="15108" width="12.7109375" customWidth="1"/>
    <col min="15109" max="15109" width="19.42578125" customWidth="1"/>
    <col min="15110" max="15110" width="23" customWidth="1"/>
    <col min="15117" max="15118" width="11.5703125" customWidth="1"/>
    <col min="15362" max="15362" width="63" customWidth="1"/>
    <col min="15363" max="15363" width="17.28515625" customWidth="1"/>
    <col min="15364" max="15364" width="12.7109375" customWidth="1"/>
    <col min="15365" max="15365" width="19.42578125" customWidth="1"/>
    <col min="15366" max="15366" width="23" customWidth="1"/>
    <col min="15373" max="15374" width="11.5703125" customWidth="1"/>
    <col min="15618" max="15618" width="63" customWidth="1"/>
    <col min="15619" max="15619" width="17.28515625" customWidth="1"/>
    <col min="15620" max="15620" width="12.7109375" customWidth="1"/>
    <col min="15621" max="15621" width="19.42578125" customWidth="1"/>
    <col min="15622" max="15622" width="23" customWidth="1"/>
    <col min="15629" max="15630" width="11.5703125" customWidth="1"/>
    <col min="15874" max="15874" width="63" customWidth="1"/>
    <col min="15875" max="15875" width="17.28515625" customWidth="1"/>
    <col min="15876" max="15876" width="12.7109375" customWidth="1"/>
    <col min="15877" max="15877" width="19.42578125" customWidth="1"/>
    <col min="15878" max="15878" width="23" customWidth="1"/>
    <col min="15885" max="15886" width="11.5703125" customWidth="1"/>
    <col min="16130" max="16130" width="63" customWidth="1"/>
    <col min="16131" max="16131" width="17.28515625" customWidth="1"/>
    <col min="16132" max="16132" width="12.7109375" customWidth="1"/>
    <col min="16133" max="16133" width="19.42578125" customWidth="1"/>
    <col min="16134" max="16134" width="23" customWidth="1"/>
    <col min="16141" max="16142" width="11.5703125" customWidth="1"/>
  </cols>
  <sheetData>
    <row r="1" spans="1:12" ht="18.75" x14ac:dyDescent="0.2">
      <c r="A1" s="1"/>
      <c r="B1" s="1"/>
      <c r="C1" s="2"/>
      <c r="D1" s="60" t="s">
        <v>0</v>
      </c>
      <c r="E1" s="60"/>
      <c r="F1" s="60"/>
      <c r="G1" s="60"/>
      <c r="H1" s="60"/>
      <c r="I1" s="60"/>
      <c r="J1" s="60"/>
      <c r="K1" s="60"/>
    </row>
    <row r="2" spans="1:12" ht="24.75" customHeight="1" x14ac:dyDescent="0.2">
      <c r="A2" s="27"/>
      <c r="B2" s="27"/>
      <c r="C2" s="28"/>
      <c r="D2" s="61" t="s">
        <v>39</v>
      </c>
      <c r="E2" s="61"/>
      <c r="F2" s="61"/>
      <c r="G2" s="61"/>
      <c r="H2" s="61"/>
      <c r="I2" s="61"/>
      <c r="J2" s="61"/>
      <c r="K2" s="61"/>
    </row>
    <row r="3" spans="1:12" ht="24.75" customHeight="1" x14ac:dyDescent="0.2">
      <c r="A3" s="29"/>
      <c r="B3" s="29"/>
      <c r="C3" s="28"/>
      <c r="D3" s="36" t="s">
        <v>23</v>
      </c>
      <c r="E3" s="64" t="s">
        <v>27</v>
      </c>
      <c r="F3" s="64"/>
      <c r="G3" s="35" t="s">
        <v>46</v>
      </c>
      <c r="H3" s="35"/>
      <c r="I3" s="35"/>
      <c r="J3" s="35"/>
      <c r="K3" s="35"/>
    </row>
    <row r="4" spans="1:12" ht="18.75" x14ac:dyDescent="0.2">
      <c r="A4" s="30"/>
      <c r="B4" s="30"/>
      <c r="C4" s="30" t="s">
        <v>2</v>
      </c>
      <c r="D4" s="48"/>
      <c r="E4" s="48"/>
      <c r="F4" s="31"/>
      <c r="G4" s="32"/>
      <c r="H4" s="32"/>
      <c r="I4" s="32"/>
      <c r="J4" s="32"/>
      <c r="K4" s="32"/>
    </row>
    <row r="5" spans="1:12" x14ac:dyDescent="0.2">
      <c r="A5" s="30"/>
      <c r="B5" s="30"/>
      <c r="C5" s="30"/>
      <c r="D5" s="31"/>
      <c r="E5" s="31"/>
      <c r="F5" s="31"/>
      <c r="G5" s="32"/>
      <c r="H5" s="32"/>
      <c r="I5" s="32"/>
      <c r="J5" s="32"/>
      <c r="K5" s="32"/>
    </row>
    <row r="6" spans="1:12" ht="19.5" x14ac:dyDescent="0.2">
      <c r="A6" s="62" t="s">
        <v>41</v>
      </c>
      <c r="B6" s="62"/>
      <c r="C6" s="62"/>
      <c r="D6" s="62"/>
      <c r="E6" s="62"/>
      <c r="F6" s="62"/>
      <c r="G6" s="62"/>
      <c r="H6" s="62"/>
      <c r="I6" s="32"/>
      <c r="J6" s="32"/>
      <c r="K6" s="32"/>
    </row>
    <row r="7" spans="1:12" ht="19.5" x14ac:dyDescent="0.2">
      <c r="A7" s="63" t="s">
        <v>44</v>
      </c>
      <c r="B7" s="63"/>
      <c r="C7" s="63"/>
      <c r="D7" s="63"/>
      <c r="E7" s="63"/>
      <c r="F7" s="63"/>
      <c r="G7" s="63"/>
      <c r="H7" s="63"/>
    </row>
    <row r="8" spans="1:12" ht="19.5" x14ac:dyDescent="0.2">
      <c r="A8" s="63" t="s">
        <v>45</v>
      </c>
      <c r="B8" s="63"/>
      <c r="C8" s="63"/>
      <c r="D8" s="63"/>
      <c r="E8" s="63"/>
      <c r="F8" s="63"/>
      <c r="G8" s="63"/>
      <c r="H8" s="63"/>
    </row>
    <row r="9" spans="1:12" ht="19.5" x14ac:dyDescent="0.2">
      <c r="A9" s="4"/>
      <c r="B9" s="4"/>
      <c r="C9" s="4"/>
      <c r="D9" s="3"/>
      <c r="E9" s="3"/>
      <c r="F9" s="3"/>
    </row>
    <row r="10" spans="1:12" ht="39" x14ac:dyDescent="0.2">
      <c r="A10" s="5" t="s">
        <v>4</v>
      </c>
      <c r="B10" s="6" t="s">
        <v>5</v>
      </c>
      <c r="C10" s="5" t="s">
        <v>6</v>
      </c>
      <c r="D10" s="7" t="s">
        <v>7</v>
      </c>
      <c r="E10" s="7" t="s">
        <v>7</v>
      </c>
      <c r="F10" s="8" t="s">
        <v>8</v>
      </c>
      <c r="G10" s="7" t="s">
        <v>7</v>
      </c>
      <c r="H10" s="8" t="s">
        <v>8</v>
      </c>
    </row>
    <row r="11" spans="1:12" ht="20.25" x14ac:dyDescent="0.2">
      <c r="A11" s="65" t="s">
        <v>31</v>
      </c>
      <c r="B11" s="6" t="s">
        <v>38</v>
      </c>
      <c r="C11" s="57">
        <v>1</v>
      </c>
      <c r="D11" s="9">
        <f>D14*1.2</f>
        <v>178.79999999999998</v>
      </c>
      <c r="E11" s="9">
        <f>E14*1.2</f>
        <v>198.00312</v>
      </c>
      <c r="F11" s="10">
        <f>E11*120%</f>
        <v>237.60374399999998</v>
      </c>
      <c r="G11" s="50">
        <f>G14*1.2</f>
        <v>384</v>
      </c>
      <c r="H11" s="10">
        <f>G11*120%</f>
        <v>460.79999999999995</v>
      </c>
      <c r="L11" s="11"/>
    </row>
    <row r="12" spans="1:12" ht="20.25" x14ac:dyDescent="0.2">
      <c r="A12" s="65"/>
      <c r="B12" s="6" t="s">
        <v>42</v>
      </c>
      <c r="C12" s="58"/>
      <c r="D12" s="9">
        <f>D11*1.2</f>
        <v>214.55999999999997</v>
      </c>
      <c r="E12" s="9">
        <f>E11*1.2</f>
        <v>237.60374399999998</v>
      </c>
      <c r="F12" s="10">
        <f t="shared" ref="F12:F52" si="0">E12*120%</f>
        <v>285.12449279999998</v>
      </c>
      <c r="G12" s="50">
        <f>G11*1.2</f>
        <v>460.79999999999995</v>
      </c>
      <c r="H12" s="10">
        <f t="shared" ref="H12:H52" si="1">G12*120%</f>
        <v>552.95999999999992</v>
      </c>
    </row>
    <row r="13" spans="1:12" ht="20.25" x14ac:dyDescent="0.2">
      <c r="A13" s="65"/>
      <c r="B13" s="6" t="s">
        <v>10</v>
      </c>
      <c r="C13" s="59"/>
      <c r="D13" s="9">
        <f>D11*1.3</f>
        <v>232.44</v>
      </c>
      <c r="E13" s="9">
        <f>E11*1.3</f>
        <v>257.40405600000003</v>
      </c>
      <c r="F13" s="10">
        <f t="shared" si="0"/>
        <v>308.88486720000003</v>
      </c>
      <c r="G13" s="50">
        <f>G11*1.3</f>
        <v>499.20000000000005</v>
      </c>
      <c r="H13" s="10">
        <f t="shared" si="1"/>
        <v>599.04000000000008</v>
      </c>
    </row>
    <row r="14" spans="1:12" ht="20.25" x14ac:dyDescent="0.2">
      <c r="A14" s="65"/>
      <c r="B14" s="6" t="s">
        <v>38</v>
      </c>
      <c r="C14" s="57">
        <v>2</v>
      </c>
      <c r="D14" s="12">
        <v>149</v>
      </c>
      <c r="E14" s="12">
        <f>D14*110.74%</f>
        <v>165.0026</v>
      </c>
      <c r="F14" s="10">
        <f t="shared" si="0"/>
        <v>198.00312</v>
      </c>
      <c r="G14" s="51">
        <v>320</v>
      </c>
      <c r="H14" s="10">
        <f t="shared" si="1"/>
        <v>384</v>
      </c>
    </row>
    <row r="15" spans="1:12" ht="20.25" x14ac:dyDescent="0.2">
      <c r="A15" s="65"/>
      <c r="B15" s="6" t="s">
        <v>42</v>
      </c>
      <c r="C15" s="58"/>
      <c r="D15" s="9">
        <f>D14*1.2</f>
        <v>178.79999999999998</v>
      </c>
      <c r="E15" s="9">
        <f>E14*1.2</f>
        <v>198.00312</v>
      </c>
      <c r="F15" s="10">
        <f t="shared" si="0"/>
        <v>237.60374399999998</v>
      </c>
      <c r="G15" s="50">
        <f>G14*1.2</f>
        <v>384</v>
      </c>
      <c r="H15" s="10">
        <f t="shared" si="1"/>
        <v>460.79999999999995</v>
      </c>
    </row>
    <row r="16" spans="1:12" ht="20.25" x14ac:dyDescent="0.2">
      <c r="A16" s="65"/>
      <c r="B16" s="6" t="s">
        <v>10</v>
      </c>
      <c r="C16" s="59"/>
      <c r="D16" s="9">
        <f>D14*1.3</f>
        <v>193.70000000000002</v>
      </c>
      <c r="E16" s="9">
        <f>E14*1.3</f>
        <v>214.50338000000002</v>
      </c>
      <c r="F16" s="10">
        <f t="shared" si="0"/>
        <v>257.40405600000003</v>
      </c>
      <c r="G16" s="50">
        <f>G14*1.3</f>
        <v>416</v>
      </c>
      <c r="H16" s="10">
        <f t="shared" si="1"/>
        <v>499.2</v>
      </c>
    </row>
    <row r="17" spans="1:8" ht="20.25" x14ac:dyDescent="0.2">
      <c r="A17" s="65"/>
      <c r="B17" s="6" t="s">
        <v>38</v>
      </c>
      <c r="C17" s="57">
        <v>3</v>
      </c>
      <c r="D17" s="9">
        <f>D14*0.8</f>
        <v>119.2</v>
      </c>
      <c r="E17" s="9">
        <f>E14*0.8</f>
        <v>132.00208000000001</v>
      </c>
      <c r="F17" s="10">
        <f t="shared" si="0"/>
        <v>158.40249600000001</v>
      </c>
      <c r="G17" s="50">
        <f>G14*0.8</f>
        <v>256</v>
      </c>
      <c r="H17" s="10">
        <f t="shared" si="1"/>
        <v>307.2</v>
      </c>
    </row>
    <row r="18" spans="1:8" ht="20.25" x14ac:dyDescent="0.2">
      <c r="A18" s="65"/>
      <c r="B18" s="6" t="s">
        <v>42</v>
      </c>
      <c r="C18" s="58"/>
      <c r="D18" s="9">
        <f>D17*1.2</f>
        <v>143.04</v>
      </c>
      <c r="E18" s="9">
        <f>E17*1.2</f>
        <v>158.40249600000001</v>
      </c>
      <c r="F18" s="10">
        <f t="shared" si="0"/>
        <v>190.0829952</v>
      </c>
      <c r="G18" s="50">
        <f>G17*1.2</f>
        <v>307.2</v>
      </c>
      <c r="H18" s="10">
        <f t="shared" si="1"/>
        <v>368.64</v>
      </c>
    </row>
    <row r="19" spans="1:8" ht="20.25" x14ac:dyDescent="0.2">
      <c r="A19" s="65"/>
      <c r="B19" s="6" t="s">
        <v>10</v>
      </c>
      <c r="C19" s="59"/>
      <c r="D19" s="9">
        <f>D17*1.3</f>
        <v>154.96</v>
      </c>
      <c r="E19" s="9">
        <f>E17*1.3</f>
        <v>171.60270400000002</v>
      </c>
      <c r="F19" s="10">
        <f t="shared" si="0"/>
        <v>205.92324480000002</v>
      </c>
      <c r="G19" s="50">
        <f>G17*1.3</f>
        <v>332.8</v>
      </c>
      <c r="H19" s="10">
        <f t="shared" si="1"/>
        <v>399.36</v>
      </c>
    </row>
    <row r="20" spans="1:8" ht="20.25" x14ac:dyDescent="0.2">
      <c r="A20" s="65"/>
      <c r="B20" s="6" t="s">
        <v>38</v>
      </c>
      <c r="C20" s="57">
        <v>4</v>
      </c>
      <c r="D20" s="9">
        <f>D14*0.56</f>
        <v>83.440000000000012</v>
      </c>
      <c r="E20" s="9">
        <f>E14*0.56</f>
        <v>92.40145600000001</v>
      </c>
      <c r="F20" s="10">
        <f t="shared" si="0"/>
        <v>110.88174720000001</v>
      </c>
      <c r="G20" s="50">
        <f>G14*0.37</f>
        <v>118.4</v>
      </c>
      <c r="H20" s="10">
        <f t="shared" si="1"/>
        <v>142.08000000000001</v>
      </c>
    </row>
    <row r="21" spans="1:8" ht="20.25" x14ac:dyDescent="0.2">
      <c r="A21" s="65"/>
      <c r="B21" s="6" t="s">
        <v>42</v>
      </c>
      <c r="C21" s="58"/>
      <c r="D21" s="9">
        <f>D20*1.2</f>
        <v>100.12800000000001</v>
      </c>
      <c r="E21" s="9">
        <f>E20*1.2</f>
        <v>110.88174720000001</v>
      </c>
      <c r="F21" s="10">
        <f t="shared" si="0"/>
        <v>133.05809664</v>
      </c>
      <c r="G21" s="50">
        <f>ROUND(G20*1.08,0.01)</f>
        <v>128</v>
      </c>
      <c r="H21" s="10">
        <f t="shared" si="1"/>
        <v>153.6</v>
      </c>
    </row>
    <row r="22" spans="1:8" ht="20.25" x14ac:dyDescent="0.2">
      <c r="A22" s="65"/>
      <c r="B22" s="6" t="s">
        <v>10</v>
      </c>
      <c r="C22" s="59"/>
      <c r="D22" s="9">
        <f>D20*1.3</f>
        <v>108.47200000000002</v>
      </c>
      <c r="E22" s="9">
        <f>E20*1.3</f>
        <v>120.12189280000001</v>
      </c>
      <c r="F22" s="10">
        <f t="shared" si="0"/>
        <v>144.14627136000001</v>
      </c>
      <c r="G22" s="50">
        <f>ROUND(G20*1.2,0.01)</f>
        <v>142</v>
      </c>
      <c r="H22" s="10">
        <f t="shared" si="1"/>
        <v>170.4</v>
      </c>
    </row>
    <row r="23" spans="1:8" ht="20.25" x14ac:dyDescent="0.2">
      <c r="A23" s="55" t="s">
        <v>32</v>
      </c>
      <c r="B23" s="6" t="s">
        <v>38</v>
      </c>
      <c r="C23" s="57">
        <v>1</v>
      </c>
      <c r="D23" s="9">
        <f>D26*1.2</f>
        <v>117</v>
      </c>
      <c r="E23" s="9">
        <f>E26*1.2</f>
        <v>124.80389999999998</v>
      </c>
      <c r="F23" s="10">
        <f t="shared" si="0"/>
        <v>149.76467999999997</v>
      </c>
      <c r="G23" s="50">
        <f>G26*1.2</f>
        <v>276</v>
      </c>
      <c r="H23" s="10">
        <f t="shared" si="1"/>
        <v>331.2</v>
      </c>
    </row>
    <row r="24" spans="1:8" ht="20.25" x14ac:dyDescent="0.2">
      <c r="A24" s="55"/>
      <c r="B24" s="6" t="s">
        <v>42</v>
      </c>
      <c r="C24" s="58"/>
      <c r="D24" s="9">
        <f>D23*1.2</f>
        <v>140.4</v>
      </c>
      <c r="E24" s="9">
        <f>E23*1.2</f>
        <v>149.76467999999997</v>
      </c>
      <c r="F24" s="10">
        <f t="shared" si="0"/>
        <v>179.71761599999996</v>
      </c>
      <c r="G24" s="50">
        <f>G23*1.2</f>
        <v>331.2</v>
      </c>
      <c r="H24" s="10">
        <f t="shared" si="1"/>
        <v>397.44</v>
      </c>
    </row>
    <row r="25" spans="1:8" ht="20.25" x14ac:dyDescent="0.2">
      <c r="A25" s="55"/>
      <c r="B25" s="6" t="s">
        <v>10</v>
      </c>
      <c r="C25" s="59"/>
      <c r="D25" s="9">
        <f>D23*1.3</f>
        <v>152.1</v>
      </c>
      <c r="E25" s="9">
        <f>E23*1.3</f>
        <v>162.24507</v>
      </c>
      <c r="F25" s="10">
        <f t="shared" si="0"/>
        <v>194.694084</v>
      </c>
      <c r="G25" s="50">
        <f>G23*1.3</f>
        <v>358.8</v>
      </c>
      <c r="H25" s="10">
        <f t="shared" si="1"/>
        <v>430.56</v>
      </c>
    </row>
    <row r="26" spans="1:8" ht="20.25" x14ac:dyDescent="0.2">
      <c r="A26" s="55"/>
      <c r="B26" s="6" t="s">
        <v>38</v>
      </c>
      <c r="C26" s="57">
        <v>2</v>
      </c>
      <c r="D26" s="12">
        <v>97.5</v>
      </c>
      <c r="E26" s="12">
        <f>D26*106.67%</f>
        <v>104.00324999999999</v>
      </c>
      <c r="F26" s="10">
        <f t="shared" si="0"/>
        <v>124.80389999999998</v>
      </c>
      <c r="G26" s="51">
        <v>230</v>
      </c>
      <c r="H26" s="10">
        <f t="shared" si="1"/>
        <v>276</v>
      </c>
    </row>
    <row r="27" spans="1:8" ht="20.25" x14ac:dyDescent="0.2">
      <c r="A27" s="55"/>
      <c r="B27" s="6" t="s">
        <v>42</v>
      </c>
      <c r="C27" s="58"/>
      <c r="D27" s="9">
        <f>D26*1.2</f>
        <v>117</v>
      </c>
      <c r="E27" s="9">
        <f>E26*1.2</f>
        <v>124.80389999999998</v>
      </c>
      <c r="F27" s="10">
        <f t="shared" si="0"/>
        <v>149.76467999999997</v>
      </c>
      <c r="G27" s="50">
        <f>G26*1.2</f>
        <v>276</v>
      </c>
      <c r="H27" s="10">
        <f t="shared" si="1"/>
        <v>331.2</v>
      </c>
    </row>
    <row r="28" spans="1:8" ht="20.25" x14ac:dyDescent="0.2">
      <c r="A28" s="55"/>
      <c r="B28" s="6" t="s">
        <v>10</v>
      </c>
      <c r="C28" s="59"/>
      <c r="D28" s="9">
        <f>D26*1.3</f>
        <v>126.75</v>
      </c>
      <c r="E28" s="9">
        <f>E26*1.3</f>
        <v>135.20422500000001</v>
      </c>
      <c r="F28" s="10">
        <f t="shared" si="0"/>
        <v>162.24507</v>
      </c>
      <c r="G28" s="50">
        <f>G26*1.3</f>
        <v>299</v>
      </c>
      <c r="H28" s="10">
        <f t="shared" si="1"/>
        <v>358.8</v>
      </c>
    </row>
    <row r="29" spans="1:8" ht="20.25" x14ac:dyDescent="0.2">
      <c r="A29" s="55"/>
      <c r="B29" s="6" t="s">
        <v>38</v>
      </c>
      <c r="C29" s="57">
        <v>3</v>
      </c>
      <c r="D29" s="9">
        <f>D26*0.8</f>
        <v>78</v>
      </c>
      <c r="E29" s="9">
        <f>E26*0.8</f>
        <v>83.202600000000004</v>
      </c>
      <c r="F29" s="10">
        <f t="shared" si="0"/>
        <v>99.843119999999999</v>
      </c>
      <c r="G29" s="50">
        <f>G26*0.8</f>
        <v>184</v>
      </c>
      <c r="H29" s="10">
        <f t="shared" si="1"/>
        <v>220.79999999999998</v>
      </c>
    </row>
    <row r="30" spans="1:8" ht="20.25" x14ac:dyDescent="0.2">
      <c r="A30" s="55"/>
      <c r="B30" s="6" t="s">
        <v>42</v>
      </c>
      <c r="C30" s="58"/>
      <c r="D30" s="9">
        <f>D29*1.2</f>
        <v>93.6</v>
      </c>
      <c r="E30" s="9">
        <f>E29*1.2</f>
        <v>99.843119999999999</v>
      </c>
      <c r="F30" s="10">
        <f t="shared" si="0"/>
        <v>119.81174399999999</v>
      </c>
      <c r="G30" s="50">
        <f>G29*1.2</f>
        <v>220.79999999999998</v>
      </c>
      <c r="H30" s="10">
        <f t="shared" si="1"/>
        <v>264.95999999999998</v>
      </c>
    </row>
    <row r="31" spans="1:8" ht="20.25" x14ac:dyDescent="0.2">
      <c r="A31" s="55"/>
      <c r="B31" s="6" t="s">
        <v>10</v>
      </c>
      <c r="C31" s="59"/>
      <c r="D31" s="9">
        <f>D29*1.3</f>
        <v>101.4</v>
      </c>
      <c r="E31" s="9">
        <f>E29*1.3</f>
        <v>108.16338</v>
      </c>
      <c r="F31" s="10">
        <f t="shared" si="0"/>
        <v>129.79605599999999</v>
      </c>
      <c r="G31" s="50">
        <f>G29*1.3</f>
        <v>239.20000000000002</v>
      </c>
      <c r="H31" s="10">
        <f t="shared" si="1"/>
        <v>287.04000000000002</v>
      </c>
    </row>
    <row r="32" spans="1:8" ht="20.25" x14ac:dyDescent="0.2">
      <c r="A32" s="55"/>
      <c r="B32" s="6" t="s">
        <v>38</v>
      </c>
      <c r="C32" s="57">
        <v>4</v>
      </c>
      <c r="D32" s="9">
        <f>D26*0.56</f>
        <v>54.600000000000009</v>
      </c>
      <c r="E32" s="9">
        <f>E26*0.56</f>
        <v>58.241820000000004</v>
      </c>
      <c r="F32" s="10">
        <f t="shared" si="0"/>
        <v>69.890184000000005</v>
      </c>
      <c r="G32" s="50">
        <f>G26*0.46</f>
        <v>105.80000000000001</v>
      </c>
      <c r="H32" s="10">
        <f t="shared" si="1"/>
        <v>126.96000000000001</v>
      </c>
    </row>
    <row r="33" spans="1:17" ht="20.25" x14ac:dyDescent="0.2">
      <c r="A33" s="55"/>
      <c r="B33" s="6" t="s">
        <v>42</v>
      </c>
      <c r="C33" s="58"/>
      <c r="D33" s="9">
        <f>D32*1.2</f>
        <v>65.52000000000001</v>
      </c>
      <c r="E33" s="9">
        <f>E32*1.2</f>
        <v>69.890184000000005</v>
      </c>
      <c r="F33" s="10">
        <f t="shared" si="0"/>
        <v>83.868220800000003</v>
      </c>
      <c r="G33" s="50">
        <f>G32*1.2</f>
        <v>126.96000000000001</v>
      </c>
      <c r="H33" s="10">
        <f t="shared" si="1"/>
        <v>152.352</v>
      </c>
    </row>
    <row r="34" spans="1:17" ht="20.25" x14ac:dyDescent="0.2">
      <c r="A34" s="55"/>
      <c r="B34" s="6" t="s">
        <v>10</v>
      </c>
      <c r="C34" s="59"/>
      <c r="D34" s="9">
        <f>D32*1.3</f>
        <v>70.980000000000018</v>
      </c>
      <c r="E34" s="9">
        <f>E32*1.3</f>
        <v>75.714366000000012</v>
      </c>
      <c r="F34" s="10">
        <f t="shared" si="0"/>
        <v>90.857239200000009</v>
      </c>
      <c r="G34" s="50">
        <f>G32*1.3</f>
        <v>137.54000000000002</v>
      </c>
      <c r="H34" s="10">
        <f t="shared" si="1"/>
        <v>165.04800000000003</v>
      </c>
    </row>
    <row r="35" spans="1:17" ht="20.25" x14ac:dyDescent="0.2">
      <c r="A35" s="55" t="s">
        <v>33</v>
      </c>
      <c r="B35" s="6" t="s">
        <v>38</v>
      </c>
      <c r="C35" s="57">
        <v>1</v>
      </c>
      <c r="D35" s="9">
        <f>D38*1.2</f>
        <v>153.35999999999999</v>
      </c>
      <c r="E35" s="9">
        <f>E38*1.2</f>
        <v>165.598128</v>
      </c>
      <c r="F35" s="10">
        <f t="shared" si="0"/>
        <v>198.71775360000001</v>
      </c>
      <c r="G35" s="50">
        <f>G38*1.2</f>
        <v>324</v>
      </c>
      <c r="H35" s="10">
        <f t="shared" si="1"/>
        <v>388.8</v>
      </c>
    </row>
    <row r="36" spans="1:17" ht="20.25" x14ac:dyDescent="0.2">
      <c r="A36" s="55"/>
      <c r="B36" s="6" t="s">
        <v>42</v>
      </c>
      <c r="C36" s="58"/>
      <c r="D36" s="9">
        <f>D35*1.2</f>
        <v>184.03199999999998</v>
      </c>
      <c r="E36" s="9">
        <f>E35*1.2</f>
        <v>198.71775360000001</v>
      </c>
      <c r="F36" s="10">
        <f t="shared" si="0"/>
        <v>238.46130432000001</v>
      </c>
      <c r="G36" s="50">
        <f>G35*1.2</f>
        <v>388.8</v>
      </c>
      <c r="H36" s="10">
        <f t="shared" si="1"/>
        <v>466.56</v>
      </c>
    </row>
    <row r="37" spans="1:17" ht="20.25" x14ac:dyDescent="0.2">
      <c r="A37" s="55"/>
      <c r="B37" s="6" t="s">
        <v>10</v>
      </c>
      <c r="C37" s="59"/>
      <c r="D37" s="9">
        <f>D35*1.3</f>
        <v>199.36799999999999</v>
      </c>
      <c r="E37" s="9">
        <f>E35*1.3</f>
        <v>215.27756640000001</v>
      </c>
      <c r="F37" s="10">
        <f t="shared" si="0"/>
        <v>258.33307968000003</v>
      </c>
      <c r="G37" s="50">
        <f>G35*1.3</f>
        <v>421.2</v>
      </c>
      <c r="H37" s="10">
        <f t="shared" si="1"/>
        <v>505.43999999999994</v>
      </c>
    </row>
    <row r="38" spans="1:17" ht="20.25" x14ac:dyDescent="0.2">
      <c r="A38" s="55"/>
      <c r="B38" s="6" t="s">
        <v>38</v>
      </c>
      <c r="C38" s="57">
        <v>2</v>
      </c>
      <c r="D38" s="12">
        <v>127.8</v>
      </c>
      <c r="E38" s="12">
        <f>D38*107.98%</f>
        <v>137.99844000000002</v>
      </c>
      <c r="F38" s="10">
        <f t="shared" si="0"/>
        <v>165.598128</v>
      </c>
      <c r="G38" s="51">
        <v>270</v>
      </c>
      <c r="H38" s="10">
        <f t="shared" si="1"/>
        <v>324</v>
      </c>
    </row>
    <row r="39" spans="1:17" ht="20.25" x14ac:dyDescent="0.2">
      <c r="A39" s="55"/>
      <c r="B39" s="6" t="s">
        <v>42</v>
      </c>
      <c r="C39" s="58"/>
      <c r="D39" s="9">
        <f>D38*1.2</f>
        <v>153.35999999999999</v>
      </c>
      <c r="E39" s="9">
        <f>E38*1.2</f>
        <v>165.598128</v>
      </c>
      <c r="F39" s="10">
        <f t="shared" si="0"/>
        <v>198.71775360000001</v>
      </c>
      <c r="G39" s="50">
        <f>G38*1.2</f>
        <v>324</v>
      </c>
      <c r="H39" s="10">
        <f t="shared" si="1"/>
        <v>388.8</v>
      </c>
    </row>
    <row r="40" spans="1:17" ht="20.25" x14ac:dyDescent="0.2">
      <c r="A40" s="55"/>
      <c r="B40" s="6" t="s">
        <v>10</v>
      </c>
      <c r="C40" s="59"/>
      <c r="D40" s="9">
        <f>D38*1.3</f>
        <v>166.14000000000001</v>
      </c>
      <c r="E40" s="9">
        <f>E38*1.3</f>
        <v>179.39797200000004</v>
      </c>
      <c r="F40" s="10">
        <f t="shared" si="0"/>
        <v>215.27756640000004</v>
      </c>
      <c r="G40" s="50">
        <f>G38*1.3</f>
        <v>351</v>
      </c>
      <c r="H40" s="10">
        <f t="shared" si="1"/>
        <v>421.2</v>
      </c>
    </row>
    <row r="41" spans="1:17" ht="20.25" x14ac:dyDescent="0.2">
      <c r="A41" s="55"/>
      <c r="B41" s="6" t="s">
        <v>38</v>
      </c>
      <c r="C41" s="57">
        <v>3</v>
      </c>
      <c r="D41" s="9">
        <f>D38*0.8</f>
        <v>102.24000000000001</v>
      </c>
      <c r="E41" s="9">
        <f>E38*0.8</f>
        <v>110.39875200000002</v>
      </c>
      <c r="F41" s="10">
        <f t="shared" si="0"/>
        <v>132.47850240000002</v>
      </c>
      <c r="G41" s="50">
        <f>G38*0.8</f>
        <v>216</v>
      </c>
      <c r="H41" s="10">
        <f t="shared" si="1"/>
        <v>259.2</v>
      </c>
    </row>
    <row r="42" spans="1:17" ht="20.25" x14ac:dyDescent="0.2">
      <c r="A42" s="55"/>
      <c r="B42" s="6" t="s">
        <v>42</v>
      </c>
      <c r="C42" s="58"/>
      <c r="D42" s="9">
        <f>D41*1.2</f>
        <v>122.688</v>
      </c>
      <c r="E42" s="9">
        <f>E41*1.2</f>
        <v>132.47850240000002</v>
      </c>
      <c r="F42" s="10">
        <f t="shared" si="0"/>
        <v>158.97420288000004</v>
      </c>
      <c r="G42" s="50">
        <f>G41*1.2</f>
        <v>259.2</v>
      </c>
      <c r="H42" s="10">
        <f t="shared" si="1"/>
        <v>311.03999999999996</v>
      </c>
    </row>
    <row r="43" spans="1:17" ht="20.25" x14ac:dyDescent="0.2">
      <c r="A43" s="56"/>
      <c r="B43" s="13" t="s">
        <v>10</v>
      </c>
      <c r="C43" s="59"/>
      <c r="D43" s="14">
        <f>D41*1.3</f>
        <v>132.91200000000001</v>
      </c>
      <c r="E43" s="14">
        <f>E41*1.3</f>
        <v>143.51837760000004</v>
      </c>
      <c r="F43" s="10">
        <f t="shared" si="0"/>
        <v>172.22205312000003</v>
      </c>
      <c r="G43" s="52">
        <f>G41*1.3</f>
        <v>280.8</v>
      </c>
      <c r="H43" s="10">
        <f t="shared" si="1"/>
        <v>336.96</v>
      </c>
    </row>
    <row r="44" spans="1:17" ht="20.25" x14ac:dyDescent="0.2">
      <c r="A44" s="55" t="s">
        <v>34</v>
      </c>
      <c r="B44" s="6" t="s">
        <v>38</v>
      </c>
      <c r="C44" s="57">
        <v>1</v>
      </c>
      <c r="D44" s="9">
        <f>D47*1.2</f>
        <v>103.44</v>
      </c>
      <c r="E44" s="9">
        <f>E47*1.2</f>
        <v>111.601416</v>
      </c>
      <c r="F44" s="10">
        <f t="shared" si="0"/>
        <v>133.92169920000001</v>
      </c>
      <c r="G44" s="50">
        <f>G47*1.2</f>
        <v>252</v>
      </c>
      <c r="H44" s="10">
        <f t="shared" si="1"/>
        <v>302.39999999999998</v>
      </c>
    </row>
    <row r="45" spans="1:17" ht="20.25" x14ac:dyDescent="0.2">
      <c r="A45" s="55"/>
      <c r="B45" s="6" t="s">
        <v>42</v>
      </c>
      <c r="C45" s="58"/>
      <c r="D45" s="9">
        <f>D44*1.2</f>
        <v>124.12799999999999</v>
      </c>
      <c r="E45" s="9">
        <f>E44*1.2</f>
        <v>133.92169920000001</v>
      </c>
      <c r="F45" s="10">
        <f t="shared" si="0"/>
        <v>160.70603904000001</v>
      </c>
      <c r="G45" s="50">
        <f>G44*1.2</f>
        <v>302.39999999999998</v>
      </c>
      <c r="H45" s="10">
        <f t="shared" si="1"/>
        <v>362.87999999999994</v>
      </c>
      <c r="Q45" t="s">
        <v>2</v>
      </c>
    </row>
    <row r="46" spans="1:17" ht="20.25" x14ac:dyDescent="0.2">
      <c r="A46" s="55"/>
      <c r="B46" s="6" t="s">
        <v>10</v>
      </c>
      <c r="C46" s="59"/>
      <c r="D46" s="9">
        <f>D44*1.3</f>
        <v>134.47200000000001</v>
      </c>
      <c r="E46" s="9">
        <f>E44*1.3</f>
        <v>145.08184080000001</v>
      </c>
      <c r="F46" s="10">
        <f t="shared" si="0"/>
        <v>174.09820895999999</v>
      </c>
      <c r="G46" s="50">
        <f>G44*1.3</f>
        <v>327.60000000000002</v>
      </c>
      <c r="H46" s="10">
        <f t="shared" si="1"/>
        <v>393.12</v>
      </c>
    </row>
    <row r="47" spans="1:17" ht="20.25" x14ac:dyDescent="0.2">
      <c r="A47" s="55"/>
      <c r="B47" s="6" t="s">
        <v>38</v>
      </c>
      <c r="C47" s="57">
        <v>2</v>
      </c>
      <c r="D47" s="12">
        <v>86.2</v>
      </c>
      <c r="E47" s="12">
        <f>D47*107.89%</f>
        <v>93.001180000000005</v>
      </c>
      <c r="F47" s="10">
        <f t="shared" si="0"/>
        <v>111.601416</v>
      </c>
      <c r="G47" s="51">
        <v>210</v>
      </c>
      <c r="H47" s="10">
        <f t="shared" si="1"/>
        <v>252</v>
      </c>
    </row>
    <row r="48" spans="1:17" ht="20.25" x14ac:dyDescent="0.2">
      <c r="A48" s="55"/>
      <c r="B48" s="6" t="s">
        <v>42</v>
      </c>
      <c r="C48" s="58"/>
      <c r="D48" s="9">
        <f>D47*1.2</f>
        <v>103.44</v>
      </c>
      <c r="E48" s="9">
        <f>E47*1.2</f>
        <v>111.601416</v>
      </c>
      <c r="F48" s="10">
        <f t="shared" si="0"/>
        <v>133.92169920000001</v>
      </c>
      <c r="G48" s="50">
        <f>G47*1.2</f>
        <v>252</v>
      </c>
      <c r="H48" s="10">
        <f t="shared" si="1"/>
        <v>302.39999999999998</v>
      </c>
    </row>
    <row r="49" spans="1:14" ht="20.25" x14ac:dyDescent="0.2">
      <c r="A49" s="55"/>
      <c r="B49" s="6" t="s">
        <v>10</v>
      </c>
      <c r="C49" s="59"/>
      <c r="D49" s="9">
        <f>D47*1.3</f>
        <v>112.06</v>
      </c>
      <c r="E49" s="9">
        <f>E47*1.3</f>
        <v>120.90153400000001</v>
      </c>
      <c r="F49" s="10">
        <f t="shared" si="0"/>
        <v>145.08184080000001</v>
      </c>
      <c r="G49" s="50">
        <f>G47*1.3</f>
        <v>273</v>
      </c>
      <c r="H49" s="10">
        <f t="shared" si="1"/>
        <v>327.59999999999997</v>
      </c>
    </row>
    <row r="50" spans="1:14" ht="20.25" x14ac:dyDescent="0.2">
      <c r="A50" s="55"/>
      <c r="B50" s="6" t="s">
        <v>38</v>
      </c>
      <c r="C50" s="57">
        <v>3</v>
      </c>
      <c r="D50" s="9">
        <f>D47*0.8</f>
        <v>68.960000000000008</v>
      </c>
      <c r="E50" s="9">
        <f>E47*0.8</f>
        <v>74.40094400000001</v>
      </c>
      <c r="F50" s="10">
        <f t="shared" si="0"/>
        <v>89.281132800000009</v>
      </c>
      <c r="G50" s="50">
        <f>G47*0.8</f>
        <v>168</v>
      </c>
      <c r="H50" s="10">
        <f t="shared" si="1"/>
        <v>201.6</v>
      </c>
      <c r="M50" s="34"/>
      <c r="N50" s="34"/>
    </row>
    <row r="51" spans="1:14" ht="20.25" x14ac:dyDescent="0.2">
      <c r="A51" s="55"/>
      <c r="B51" s="6" t="s">
        <v>42</v>
      </c>
      <c r="C51" s="58"/>
      <c r="D51" s="9">
        <f>D50*1.2</f>
        <v>82.75200000000001</v>
      </c>
      <c r="E51" s="9">
        <f>E50*1.2</f>
        <v>89.281132800000009</v>
      </c>
      <c r="F51" s="10">
        <f t="shared" si="0"/>
        <v>107.13735936</v>
      </c>
      <c r="G51" s="50">
        <f>G50*1.2</f>
        <v>201.6</v>
      </c>
      <c r="H51" s="10">
        <f t="shared" si="1"/>
        <v>241.92</v>
      </c>
      <c r="M51" s="34"/>
      <c r="N51" s="34"/>
    </row>
    <row r="52" spans="1:14" ht="20.25" x14ac:dyDescent="0.2">
      <c r="A52" s="56"/>
      <c r="B52" s="13" t="s">
        <v>10</v>
      </c>
      <c r="C52" s="59"/>
      <c r="D52" s="14">
        <f>D50*1.3</f>
        <v>89.64800000000001</v>
      </c>
      <c r="E52" s="14">
        <f>E50*1.3</f>
        <v>96.721227200000016</v>
      </c>
      <c r="F52" s="10">
        <f t="shared" si="0"/>
        <v>116.06547264000001</v>
      </c>
      <c r="G52" s="52">
        <f>G50*1.3</f>
        <v>218.4</v>
      </c>
      <c r="H52" s="10">
        <f t="shared" si="1"/>
        <v>262.08</v>
      </c>
      <c r="M52" s="34"/>
      <c r="N52" s="34"/>
    </row>
    <row r="53" spans="1:14" ht="58.5" x14ac:dyDescent="0.2">
      <c r="A53" s="53" t="s">
        <v>43</v>
      </c>
      <c r="B53" s="46" t="s">
        <v>29</v>
      </c>
      <c r="C53" s="38" t="s">
        <v>21</v>
      </c>
      <c r="D53" s="40">
        <v>50</v>
      </c>
      <c r="E53" s="40">
        <v>60</v>
      </c>
      <c r="F53" s="40">
        <f>E53*120%</f>
        <v>72</v>
      </c>
      <c r="G53" s="40">
        <v>100</v>
      </c>
      <c r="H53" s="40">
        <f>G53*120%</f>
        <v>120</v>
      </c>
      <c r="M53" s="42"/>
      <c r="N53" s="42"/>
    </row>
    <row r="54" spans="1:14" ht="58.5" x14ac:dyDescent="0.2">
      <c r="A54" s="54"/>
      <c r="B54" s="44" t="s">
        <v>30</v>
      </c>
      <c r="C54" s="43" t="s">
        <v>21</v>
      </c>
      <c r="D54" s="47"/>
      <c r="E54" s="47">
        <v>80</v>
      </c>
      <c r="F54" s="47">
        <f>E54*120%</f>
        <v>96</v>
      </c>
      <c r="G54" s="47">
        <v>120</v>
      </c>
      <c r="H54" s="47">
        <f>G54*120%</f>
        <v>144</v>
      </c>
      <c r="M54" s="42"/>
      <c r="N54" s="42"/>
    </row>
    <row r="55" spans="1:14" ht="20.25" hidden="1" x14ac:dyDescent="0.2">
      <c r="A55" s="37"/>
      <c r="B55" s="39"/>
      <c r="C55" s="43" t="s">
        <v>35</v>
      </c>
      <c r="D55" s="41"/>
      <c r="E55" s="41"/>
      <c r="F55" s="47">
        <f t="shared" ref="F55:F56" si="2">E55*120%</f>
        <v>0</v>
      </c>
      <c r="G55" s="41"/>
      <c r="H55" s="47">
        <f t="shared" ref="H55:H56" si="3">G55*120%</f>
        <v>0</v>
      </c>
      <c r="M55" s="42"/>
      <c r="N55" s="42"/>
    </row>
    <row r="56" spans="1:14" ht="40.5" x14ac:dyDescent="0.2">
      <c r="A56" s="49" t="s">
        <v>36</v>
      </c>
      <c r="B56" s="39" t="s">
        <v>28</v>
      </c>
      <c r="C56" s="43" t="s">
        <v>21</v>
      </c>
      <c r="D56" s="41"/>
      <c r="E56" s="41">
        <v>60</v>
      </c>
      <c r="F56" s="47">
        <f t="shared" si="2"/>
        <v>72</v>
      </c>
      <c r="G56" s="41">
        <v>95</v>
      </c>
      <c r="H56" s="47">
        <f t="shared" si="3"/>
        <v>114</v>
      </c>
      <c r="M56" s="42"/>
      <c r="N56" s="42"/>
    </row>
    <row r="57" spans="1:14" ht="39" hidden="1" x14ac:dyDescent="0.2">
      <c r="A57" s="15" t="s">
        <v>16</v>
      </c>
      <c r="B57" s="16"/>
      <c r="C57" s="5"/>
      <c r="D57" s="10"/>
      <c r="E57" s="10"/>
      <c r="F57" s="17"/>
      <c r="G57" s="10"/>
      <c r="H57" s="17"/>
      <c r="M57" s="34"/>
      <c r="N57" s="34"/>
    </row>
    <row r="58" spans="1:14" ht="19.5" x14ac:dyDescent="0.2">
      <c r="A58" s="18" t="s">
        <v>11</v>
      </c>
      <c r="B58" s="19"/>
      <c r="C58" s="19"/>
      <c r="D58" s="10">
        <v>5</v>
      </c>
      <c r="E58" s="10">
        <v>5</v>
      </c>
      <c r="F58" s="10">
        <f>E58*120%</f>
        <v>6</v>
      </c>
      <c r="G58" s="10">
        <v>5</v>
      </c>
      <c r="H58" s="10">
        <f>G58*120%</f>
        <v>6</v>
      </c>
      <c r="M58" s="34"/>
      <c r="N58" s="34"/>
    </row>
    <row r="59" spans="1:14" ht="19.5" x14ac:dyDescent="0.2">
      <c r="A59" s="18" t="s">
        <v>12</v>
      </c>
      <c r="B59" s="19"/>
      <c r="C59" s="19"/>
      <c r="D59" s="10">
        <v>4</v>
      </c>
      <c r="E59" s="10">
        <v>4</v>
      </c>
      <c r="F59" s="10">
        <f t="shared" ref="F59:F61" si="4">E59*120%</f>
        <v>4.8</v>
      </c>
      <c r="G59" s="10">
        <v>4</v>
      </c>
      <c r="H59" s="10">
        <f t="shared" ref="H59:H61" si="5">G59*120%</f>
        <v>4.8</v>
      </c>
    </row>
    <row r="60" spans="1:14" ht="19.5" x14ac:dyDescent="0.2">
      <c r="A60" s="20" t="s">
        <v>13</v>
      </c>
      <c r="B60" s="16"/>
      <c r="C60" s="5"/>
      <c r="D60" s="10">
        <v>6</v>
      </c>
      <c r="E60" s="10">
        <v>6</v>
      </c>
      <c r="F60" s="10">
        <f t="shared" si="4"/>
        <v>7.1999999999999993</v>
      </c>
      <c r="G60" s="10">
        <v>6</v>
      </c>
      <c r="H60" s="10">
        <f t="shared" si="5"/>
        <v>7.1999999999999993</v>
      </c>
    </row>
    <row r="61" spans="1:14" ht="19.5" x14ac:dyDescent="0.2">
      <c r="A61" s="20" t="s">
        <v>18</v>
      </c>
      <c r="B61" s="16"/>
      <c r="C61" s="5"/>
      <c r="D61" s="10">
        <v>26</v>
      </c>
      <c r="E61" s="10">
        <v>18</v>
      </c>
      <c r="F61" s="10">
        <f t="shared" si="4"/>
        <v>21.599999999999998</v>
      </c>
      <c r="G61" s="10">
        <v>21</v>
      </c>
      <c r="H61" s="10">
        <f t="shared" si="5"/>
        <v>25.2</v>
      </c>
    </row>
    <row r="62" spans="1:14" ht="18.75" x14ac:dyDescent="0.2">
      <c r="A62" s="21"/>
      <c r="B62" s="22"/>
      <c r="C62" s="23"/>
      <c r="D62" s="3"/>
      <c r="E62" s="3"/>
      <c r="F62" s="3"/>
    </row>
    <row r="63" spans="1:14" ht="18.75" x14ac:dyDescent="0.2">
      <c r="A63" s="24" t="s">
        <v>14</v>
      </c>
      <c r="B63" s="22"/>
      <c r="C63" s="23"/>
      <c r="D63" s="3"/>
      <c r="E63" s="3"/>
      <c r="F63" s="3"/>
    </row>
    <row r="64" spans="1:14" ht="18.75" x14ac:dyDescent="0.2">
      <c r="A64" s="24" t="s">
        <v>40</v>
      </c>
      <c r="B64" s="25"/>
      <c r="C64" s="23"/>
      <c r="D64" s="3"/>
      <c r="E64" s="3"/>
      <c r="F64" s="3"/>
      <c r="G64" s="26"/>
    </row>
    <row r="65" spans="1:7" ht="18.75" x14ac:dyDescent="0.2">
      <c r="A65" s="24"/>
      <c r="B65" s="25"/>
      <c r="C65" s="23"/>
      <c r="D65" s="3"/>
      <c r="E65" s="3"/>
      <c r="F65" s="3"/>
      <c r="G65" s="26"/>
    </row>
    <row r="66" spans="1:7" ht="18.75" x14ac:dyDescent="0.2">
      <c r="A66" s="26" t="s">
        <v>15</v>
      </c>
      <c r="B66" s="26"/>
      <c r="C66" s="26"/>
      <c r="D66" s="26" t="s">
        <v>22</v>
      </c>
      <c r="E66" s="26"/>
      <c r="F66" s="26" t="s">
        <v>22</v>
      </c>
      <c r="G66" s="26" t="s">
        <v>22</v>
      </c>
    </row>
    <row r="67" spans="1:7" ht="18.75" x14ac:dyDescent="0.2">
      <c r="A67" s="26"/>
      <c r="B67" s="26"/>
      <c r="C67" s="26"/>
      <c r="D67" s="26"/>
      <c r="E67" s="26"/>
      <c r="F67" s="26"/>
      <c r="G67" s="26"/>
    </row>
    <row r="68" spans="1:7" ht="18.75" x14ac:dyDescent="0.2">
      <c r="A68" s="26" t="s">
        <v>19</v>
      </c>
      <c r="B68" s="26"/>
      <c r="C68" s="26"/>
      <c r="D68" s="26" t="s">
        <v>20</v>
      </c>
      <c r="E68" s="26"/>
      <c r="F68" s="26" t="s">
        <v>26</v>
      </c>
      <c r="G68" s="26" t="s">
        <v>20</v>
      </c>
    </row>
    <row r="69" spans="1:7" ht="18.75" x14ac:dyDescent="0.2">
      <c r="G69" s="26"/>
    </row>
  </sheetData>
  <mergeCells count="25">
    <mergeCell ref="A53:A54"/>
    <mergeCell ref="A6:H6"/>
    <mergeCell ref="A7:H7"/>
    <mergeCell ref="A8:H8"/>
    <mergeCell ref="A35:A43"/>
    <mergeCell ref="C35:C37"/>
    <mergeCell ref="C38:C40"/>
    <mergeCell ref="C41:C43"/>
    <mergeCell ref="A44:A52"/>
    <mergeCell ref="C44:C46"/>
    <mergeCell ref="C47:C49"/>
    <mergeCell ref="C50:C52"/>
    <mergeCell ref="A11:A22"/>
    <mergeCell ref="C11:C13"/>
    <mergeCell ref="C14:C16"/>
    <mergeCell ref="C17:C19"/>
    <mergeCell ref="D1:K1"/>
    <mergeCell ref="D2:K2"/>
    <mergeCell ref="E3:F3"/>
    <mergeCell ref="C20:C22"/>
    <mergeCell ref="A23:A34"/>
    <mergeCell ref="C23:C25"/>
    <mergeCell ref="C26:C28"/>
    <mergeCell ref="C29:C31"/>
    <mergeCell ref="C32:C34"/>
  </mergeCells>
  <pageMargins left="0.94488188976377963" right="0.70866141732283472" top="0.27559055118110237" bottom="0.31496062992125984" header="0.31496062992125984" footer="0.31496062992125984"/>
  <pageSetup paperSize="9" scale="5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20.05.2020</vt:lpstr>
      <vt:lpstr>Лист1</vt:lpstr>
      <vt:lpstr>'20.05.2020'!Область_печати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Таня</cp:lastModifiedBy>
  <cp:lastPrinted>2021-03-19T07:04:40Z</cp:lastPrinted>
  <dcterms:created xsi:type="dcterms:W3CDTF">2018-01-23T09:25:23Z</dcterms:created>
  <dcterms:modified xsi:type="dcterms:W3CDTF">2021-03-31T12:43:04Z</dcterms:modified>
</cp:coreProperties>
</file>