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ТАТЬЯНА!\Прейскуранты\"/>
    </mc:Choice>
  </mc:AlternateContent>
  <bookViews>
    <workbookView xWindow="240" yWindow="120" windowWidth="11340" windowHeight="5280" firstSheet="3" activeTab="3"/>
  </bookViews>
  <sheets>
    <sheet name="20.05.2020" sheetId="2" state="hidden" r:id="rId1"/>
    <sheet name="Лист1" sheetId="3" state="hidden" r:id="rId2"/>
    <sheet name="прейскурант от 08.02.22" sheetId="4" state="hidden" r:id="rId3"/>
    <sheet name="скидки" sheetId="11" r:id="rId4"/>
    <sheet name="01.01.23 на ст-во" sheetId="9" state="hidden" r:id="rId5"/>
    <sheet name=" скидка от 17.05.2022" sheetId="5" state="hidden" r:id="rId6"/>
    <sheet name="скидка от 24.01.2023" sheetId="10" state="hidden" r:id="rId7"/>
    <sheet name="Лист3" sheetId="7" state="hidden" r:id="rId8"/>
    <sheet name="коммерч" sheetId="6" state="hidden" r:id="rId9"/>
    <sheet name="тверд" sheetId="12" state="hidden" r:id="rId10"/>
    <sheet name="4-2 кол" sheetId="8" state="hidden" r:id="rId11"/>
  </sheets>
  <definedNames>
    <definedName name="_xlnm.Print_Area" localSheetId="5">' скидка от 17.05.2022'!$A$1:$I$76</definedName>
    <definedName name="_xlnm.Print_Area" localSheetId="4">'01.01.23 на ст-во'!$A$1:$I$47</definedName>
    <definedName name="_xlnm.Print_Area" localSheetId="0">'20.05.2020'!$A$1:$F$68</definedName>
    <definedName name="_xlnm.Print_Area" localSheetId="10">'4-2 кол'!$A$1:$E$19</definedName>
    <definedName name="_xlnm.Print_Area" localSheetId="8">коммерч!$A$1:$E$57</definedName>
    <definedName name="_xlnm.Print_Area" localSheetId="1">Лист1!$A$1:$H$68</definedName>
    <definedName name="_xlnm.Print_Area" localSheetId="2">'прейскурант от 08.02.22'!$A$1:$I$69</definedName>
    <definedName name="_xlnm.Print_Area" localSheetId="9">тверд!$A$1:$I$64</definedName>
  </definedNames>
  <calcPr calcId="162913"/>
</workbook>
</file>

<file path=xl/calcChain.xml><?xml version="1.0" encoding="utf-8"?>
<calcChain xmlns="http://schemas.openxmlformats.org/spreadsheetml/2006/main">
  <c r="L59" i="11" l="1"/>
  <c r="L56" i="11"/>
  <c r="L57" i="11"/>
  <c r="L58" i="11"/>
  <c r="L60" i="11"/>
  <c r="L61" i="11"/>
  <c r="L62" i="11"/>
  <c r="L63" i="11"/>
  <c r="L28" i="11"/>
  <c r="L36" i="11"/>
  <c r="L37" i="11"/>
  <c r="M37" i="11" s="1"/>
  <c r="L38" i="11"/>
  <c r="L39" i="11"/>
  <c r="M39" i="11" s="1"/>
  <c r="L40" i="11"/>
  <c r="L41" i="11"/>
  <c r="M41" i="11" s="1"/>
  <c r="L42" i="11"/>
  <c r="L43" i="11"/>
  <c r="M43" i="11" s="1"/>
  <c r="L44" i="11"/>
  <c r="L45" i="11"/>
  <c r="M45" i="11" s="1"/>
  <c r="L46" i="11"/>
  <c r="L47" i="11"/>
  <c r="M47" i="11" s="1"/>
  <c r="L48" i="11"/>
  <c r="L49" i="11"/>
  <c r="M49" i="11" s="1"/>
  <c r="L50" i="11"/>
  <c r="L51" i="11"/>
  <c r="M51" i="11" s="1"/>
  <c r="L52" i="11"/>
  <c r="L53" i="11"/>
  <c r="M53" i="11" s="1"/>
  <c r="L54" i="11"/>
  <c r="L55" i="11"/>
  <c r="M55" i="11" s="1"/>
  <c r="L21" i="11"/>
  <c r="L22" i="11"/>
  <c r="L23" i="11"/>
  <c r="L24" i="11"/>
  <c r="M24" i="11" s="1"/>
  <c r="L25" i="11"/>
  <c r="L26" i="11"/>
  <c r="M26" i="11" s="1"/>
  <c r="L27" i="11"/>
  <c r="M28" i="11"/>
  <c r="L29" i="11"/>
  <c r="L30" i="11"/>
  <c r="M30" i="11" s="1"/>
  <c r="L31" i="11"/>
  <c r="L32" i="11"/>
  <c r="M32" i="11" s="1"/>
  <c r="L33" i="11"/>
  <c r="L34" i="11"/>
  <c r="M34" i="11" s="1"/>
  <c r="L35" i="11"/>
  <c r="L12" i="11"/>
  <c r="L13" i="11"/>
  <c r="L14" i="11"/>
  <c r="L15" i="11"/>
  <c r="L16" i="11"/>
  <c r="L17" i="11"/>
  <c r="L18" i="11"/>
  <c r="L19" i="11"/>
  <c r="L20" i="11"/>
  <c r="M59" i="11"/>
  <c r="M58" i="11"/>
  <c r="M56" i="11"/>
  <c r="M54" i="11"/>
  <c r="M52" i="11"/>
  <c r="M50" i="11"/>
  <c r="M48" i="11"/>
  <c r="M46" i="11"/>
  <c r="M44" i="11"/>
  <c r="M42" i="11"/>
  <c r="M40" i="11"/>
  <c r="M38" i="11"/>
  <c r="M36" i="11"/>
  <c r="M35" i="11"/>
  <c r="M33" i="11"/>
  <c r="M31" i="11"/>
  <c r="M29" i="11"/>
  <c r="M27" i="11"/>
  <c r="M25" i="11"/>
  <c r="M21" i="11"/>
  <c r="M20" i="11"/>
  <c r="M19" i="11"/>
  <c r="M18" i="11"/>
  <c r="M17" i="11"/>
  <c r="M16" i="11"/>
  <c r="M15" i="11"/>
  <c r="M14" i="11"/>
  <c r="M13" i="11"/>
  <c r="M12" i="11"/>
  <c r="J21" i="11"/>
  <c r="H27" i="12" l="1"/>
  <c r="H18" i="12" l="1"/>
  <c r="H20" i="12" l="1"/>
  <c r="I20" i="12" s="1"/>
  <c r="I57" i="12"/>
  <c r="F57" i="12"/>
  <c r="I56" i="12"/>
  <c r="F56" i="12"/>
  <c r="I55" i="12"/>
  <c r="F55" i="12"/>
  <c r="I54" i="12"/>
  <c r="F54" i="12"/>
  <c r="I53" i="12"/>
  <c r="I52" i="12"/>
  <c r="I51" i="12"/>
  <c r="F51" i="12"/>
  <c r="I50" i="12"/>
  <c r="F50" i="12"/>
  <c r="I49" i="12"/>
  <c r="F49" i="12"/>
  <c r="I48" i="12"/>
  <c r="F48" i="12"/>
  <c r="H45" i="12"/>
  <c r="I45" i="12" s="1"/>
  <c r="G45" i="12"/>
  <c r="G47" i="12" s="1"/>
  <c r="D45" i="12"/>
  <c r="D47" i="12" s="1"/>
  <c r="H44" i="12"/>
  <c r="I44" i="12" s="1"/>
  <c r="G44" i="12"/>
  <c r="D44" i="12"/>
  <c r="H43" i="12"/>
  <c r="I43" i="12" s="1"/>
  <c r="G43" i="12"/>
  <c r="D43" i="12"/>
  <c r="I42" i="12"/>
  <c r="F42" i="12"/>
  <c r="E42" i="12"/>
  <c r="E45" i="12" s="1"/>
  <c r="H39" i="12"/>
  <c r="H41" i="12" s="1"/>
  <c r="I41" i="12" s="1"/>
  <c r="G39" i="12"/>
  <c r="G41" i="12" s="1"/>
  <c r="E39" i="12"/>
  <c r="F39" i="12" s="1"/>
  <c r="D39" i="12"/>
  <c r="D41" i="12" s="1"/>
  <c r="I36" i="12"/>
  <c r="H36" i="12"/>
  <c r="H38" i="12" s="1"/>
  <c r="I38" i="12" s="1"/>
  <c r="G36" i="12"/>
  <c r="G37" i="12" s="1"/>
  <c r="D36" i="12"/>
  <c r="D38" i="12" s="1"/>
  <c r="H35" i="12"/>
  <c r="I35" i="12" s="1"/>
  <c r="G35" i="12"/>
  <c r="D35" i="12"/>
  <c r="H34" i="12"/>
  <c r="I34" i="12" s="1"/>
  <c r="G34" i="12"/>
  <c r="D34" i="12"/>
  <c r="I33" i="12"/>
  <c r="E33" i="12"/>
  <c r="E36" i="12" s="1"/>
  <c r="F36" i="12" s="1"/>
  <c r="H30" i="12"/>
  <c r="I30" i="12" s="1"/>
  <c r="G30" i="12"/>
  <c r="G32" i="12" s="1"/>
  <c r="D30" i="12"/>
  <c r="D31" i="12" s="1"/>
  <c r="I27" i="12"/>
  <c r="G27" i="12"/>
  <c r="G29" i="12" s="1"/>
  <c r="D27" i="12"/>
  <c r="D28" i="12" s="1"/>
  <c r="H26" i="12"/>
  <c r="I26" i="12" s="1"/>
  <c r="G26" i="12"/>
  <c r="D26" i="12"/>
  <c r="H25" i="12"/>
  <c r="I25" i="12" s="1"/>
  <c r="G25" i="12"/>
  <c r="D25" i="12"/>
  <c r="I24" i="12"/>
  <c r="E24" i="12"/>
  <c r="F24" i="12" s="1"/>
  <c r="H21" i="12"/>
  <c r="H23" i="12" s="1"/>
  <c r="I23" i="12" s="1"/>
  <c r="G21" i="12"/>
  <c r="G22" i="12" s="1"/>
  <c r="D21" i="12"/>
  <c r="D23" i="12" s="1"/>
  <c r="G18" i="12"/>
  <c r="G19" i="12" s="1"/>
  <c r="D18" i="12"/>
  <c r="D20" i="12" s="1"/>
  <c r="H17" i="12"/>
  <c r="I17" i="12" s="1"/>
  <c r="G17" i="12"/>
  <c r="D17" i="12"/>
  <c r="H16" i="12"/>
  <c r="I16" i="12" s="1"/>
  <c r="G16" i="12"/>
  <c r="E16" i="12"/>
  <c r="F16" i="12" s="1"/>
  <c r="D16" i="12"/>
  <c r="I15" i="12"/>
  <c r="E15" i="12"/>
  <c r="F15" i="12" s="1"/>
  <c r="H12" i="12"/>
  <c r="H13" i="12" s="1"/>
  <c r="I13" i="12" s="1"/>
  <c r="G12" i="12"/>
  <c r="G14" i="12" s="1"/>
  <c r="E12" i="12"/>
  <c r="E14" i="12" s="1"/>
  <c r="F14" i="12" s="1"/>
  <c r="D12" i="12"/>
  <c r="D13" i="12" s="1"/>
  <c r="E21" i="12" l="1"/>
  <c r="F21" i="12" s="1"/>
  <c r="D14" i="12"/>
  <c r="G23" i="12"/>
  <c r="E18" i="12"/>
  <c r="F18" i="12" s="1"/>
  <c r="G20" i="12"/>
  <c r="D29" i="12"/>
  <c r="D32" i="12"/>
  <c r="E34" i="12"/>
  <c r="F34" i="12" s="1"/>
  <c r="I39" i="12"/>
  <c r="I21" i="12"/>
  <c r="I12" i="12"/>
  <c r="H14" i="12"/>
  <c r="I14" i="12" s="1"/>
  <c r="I18" i="12"/>
  <c r="G38" i="12"/>
  <c r="E41" i="12"/>
  <c r="F41" i="12" s="1"/>
  <c r="H46" i="12"/>
  <c r="I46" i="12" s="1"/>
  <c r="E13" i="12"/>
  <c r="F13" i="12" s="1"/>
  <c r="G13" i="12"/>
  <c r="E19" i="12"/>
  <c r="F19" i="12" s="1"/>
  <c r="E22" i="12"/>
  <c r="F22" i="12" s="1"/>
  <c r="H29" i="12"/>
  <c r="I29" i="12" s="1"/>
  <c r="H32" i="12"/>
  <c r="I32" i="12" s="1"/>
  <c r="E37" i="12"/>
  <c r="F37" i="12" s="1"/>
  <c r="G40" i="12"/>
  <c r="D46" i="12"/>
  <c r="F12" i="12"/>
  <c r="E17" i="12"/>
  <c r="F17" i="12" s="1"/>
  <c r="E20" i="12"/>
  <c r="F20" i="12" s="1"/>
  <c r="E23" i="12"/>
  <c r="F23" i="12" s="1"/>
  <c r="H28" i="12"/>
  <c r="I28" i="12" s="1"/>
  <c r="H31" i="12"/>
  <c r="I31" i="12" s="1"/>
  <c r="F33" i="12"/>
  <c r="E30" i="12"/>
  <c r="E35" i="12"/>
  <c r="F35" i="12" s="1"/>
  <c r="E38" i="12"/>
  <c r="F38" i="12" s="1"/>
  <c r="E40" i="12"/>
  <c r="F40" i="12" s="1"/>
  <c r="E47" i="12"/>
  <c r="F47" i="12" s="1"/>
  <c r="E46" i="12"/>
  <c r="F46" i="12" s="1"/>
  <c r="F45" i="12"/>
  <c r="H47" i="12"/>
  <c r="I47" i="12" s="1"/>
  <c r="D19" i="12"/>
  <c r="H19" i="12"/>
  <c r="I19" i="12" s="1"/>
  <c r="D22" i="12"/>
  <c r="H22" i="12"/>
  <c r="I22" i="12" s="1"/>
  <c r="E25" i="12"/>
  <c r="F25" i="12" s="1"/>
  <c r="E26" i="12"/>
  <c r="F26" i="12" s="1"/>
  <c r="E27" i="12"/>
  <c r="G28" i="12"/>
  <c r="G31" i="12"/>
  <c r="D37" i="12"/>
  <c r="H37" i="12"/>
  <c r="I37" i="12" s="1"/>
  <c r="D40" i="12"/>
  <c r="H40" i="12"/>
  <c r="I40" i="12" s="1"/>
  <c r="E43" i="12"/>
  <c r="F43" i="12" s="1"/>
  <c r="E44" i="12"/>
  <c r="F44" i="12" s="1"/>
  <c r="G46" i="12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33" i="11"/>
  <c r="J31" i="11"/>
  <c r="J32" i="11"/>
  <c r="J30" i="11"/>
  <c r="J19" i="11"/>
  <c r="J20" i="11"/>
  <c r="J18" i="11"/>
  <c r="H19" i="11"/>
  <c r="H20" i="11"/>
  <c r="H18" i="11"/>
  <c r="E29" i="12" l="1"/>
  <c r="F29" i="12" s="1"/>
  <c r="E28" i="12"/>
  <c r="F28" i="12" s="1"/>
  <c r="F27" i="12"/>
  <c r="E32" i="12"/>
  <c r="F32" i="12" s="1"/>
  <c r="E31" i="12"/>
  <c r="F31" i="12" s="1"/>
  <c r="F30" i="12"/>
  <c r="J59" i="11"/>
  <c r="J25" i="11" l="1"/>
  <c r="K25" i="11"/>
  <c r="J26" i="11"/>
  <c r="K26" i="11"/>
  <c r="J27" i="11"/>
  <c r="K27" i="11"/>
  <c r="J28" i="11"/>
  <c r="K28" i="11"/>
  <c r="J29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J24" i="11"/>
  <c r="K24" i="11" s="1"/>
  <c r="K59" i="11"/>
  <c r="J58" i="11"/>
  <c r="K58" i="11" s="1"/>
  <c r="J56" i="11"/>
  <c r="K56" i="11" s="1"/>
  <c r="J55" i="11"/>
  <c r="K55" i="11" s="1"/>
  <c r="J54" i="11"/>
  <c r="K54" i="11" s="1"/>
  <c r="H23" i="5"/>
  <c r="K13" i="11"/>
  <c r="K14" i="11"/>
  <c r="K15" i="11"/>
  <c r="K16" i="11"/>
  <c r="K17" i="11"/>
  <c r="K21" i="11"/>
  <c r="K22" i="11"/>
  <c r="K12" i="11"/>
  <c r="J22" i="11"/>
  <c r="M22" i="11" s="1"/>
  <c r="J23" i="11"/>
  <c r="M23" i="11" s="1"/>
  <c r="K18" i="11"/>
  <c r="J13" i="11"/>
  <c r="J14" i="11"/>
  <c r="J15" i="11"/>
  <c r="J16" i="11"/>
  <c r="J17" i="11"/>
  <c r="J12" i="11"/>
  <c r="K19" i="11"/>
  <c r="I20" i="11"/>
  <c r="H21" i="11"/>
  <c r="H22" i="11"/>
  <c r="H23" i="11"/>
  <c r="I23" i="11"/>
  <c r="I18" i="11"/>
  <c r="I63" i="11"/>
  <c r="F63" i="11"/>
  <c r="I62" i="11"/>
  <c r="F62" i="11"/>
  <c r="I61" i="11"/>
  <c r="F61" i="11"/>
  <c r="I60" i="11"/>
  <c r="F60" i="11"/>
  <c r="I59" i="11"/>
  <c r="I58" i="11"/>
  <c r="I57" i="11"/>
  <c r="F57" i="11"/>
  <c r="I56" i="11"/>
  <c r="F56" i="11"/>
  <c r="I55" i="11"/>
  <c r="F55" i="11"/>
  <c r="I54" i="11"/>
  <c r="F54" i="11"/>
  <c r="H51" i="11"/>
  <c r="I51" i="11" s="1"/>
  <c r="G51" i="11"/>
  <c r="G53" i="11" s="1"/>
  <c r="D51" i="11"/>
  <c r="D53" i="11" s="1"/>
  <c r="H50" i="11"/>
  <c r="I50" i="11" s="1"/>
  <c r="G50" i="11"/>
  <c r="D50" i="11"/>
  <c r="H49" i="11"/>
  <c r="I49" i="11" s="1"/>
  <c r="G49" i="11"/>
  <c r="D49" i="11"/>
  <c r="I48" i="11"/>
  <c r="F48" i="11"/>
  <c r="E48" i="11"/>
  <c r="E51" i="11" s="1"/>
  <c r="I45" i="11"/>
  <c r="H45" i="11"/>
  <c r="H47" i="11" s="1"/>
  <c r="I47" i="11" s="1"/>
  <c r="G45" i="11"/>
  <c r="G47" i="11" s="1"/>
  <c r="E45" i="11"/>
  <c r="F45" i="11" s="1"/>
  <c r="D45" i="11"/>
  <c r="D47" i="11" s="1"/>
  <c r="H42" i="11"/>
  <c r="H44" i="11" s="1"/>
  <c r="I44" i="11" s="1"/>
  <c r="G42" i="11"/>
  <c r="G43" i="11" s="1"/>
  <c r="D42" i="11"/>
  <c r="D44" i="11" s="1"/>
  <c r="H41" i="11"/>
  <c r="I41" i="11" s="1"/>
  <c r="G41" i="11"/>
  <c r="D41" i="11"/>
  <c r="H40" i="11"/>
  <c r="I40" i="11" s="1"/>
  <c r="G40" i="11"/>
  <c r="D40" i="11"/>
  <c r="I39" i="11"/>
  <c r="E39" i="11"/>
  <c r="E42" i="11" s="1"/>
  <c r="H36" i="11"/>
  <c r="I36" i="11" s="1"/>
  <c r="G36" i="11"/>
  <c r="G38" i="11" s="1"/>
  <c r="D36" i="11"/>
  <c r="D37" i="11" s="1"/>
  <c r="D35" i="11"/>
  <c r="H33" i="11"/>
  <c r="I33" i="11" s="1"/>
  <c r="G33" i="11"/>
  <c r="G35" i="11" s="1"/>
  <c r="D33" i="11"/>
  <c r="D34" i="11" s="1"/>
  <c r="D32" i="11"/>
  <c r="H30" i="11"/>
  <c r="I30" i="11" s="1"/>
  <c r="G30" i="11"/>
  <c r="G32" i="11" s="1"/>
  <c r="D30" i="11"/>
  <c r="D31" i="11" s="1"/>
  <c r="H29" i="11"/>
  <c r="I29" i="11" s="1"/>
  <c r="G29" i="11"/>
  <c r="D29" i="11"/>
  <c r="H28" i="11"/>
  <c r="I28" i="11" s="1"/>
  <c r="G28" i="11"/>
  <c r="D28" i="11"/>
  <c r="I27" i="11"/>
  <c r="F27" i="11"/>
  <c r="E27" i="11"/>
  <c r="E33" i="11" s="1"/>
  <c r="G26" i="11"/>
  <c r="I24" i="11"/>
  <c r="H24" i="11"/>
  <c r="H26" i="11" s="1"/>
  <c r="I26" i="11" s="1"/>
  <c r="G24" i="11"/>
  <c r="G25" i="11" s="1"/>
  <c r="E24" i="11"/>
  <c r="F24" i="11" s="1"/>
  <c r="D24" i="11"/>
  <c r="D26" i="11" s="1"/>
  <c r="I21" i="11"/>
  <c r="G21" i="11"/>
  <c r="G23" i="11" s="1"/>
  <c r="D21" i="11"/>
  <c r="D23" i="11" s="1"/>
  <c r="G20" i="11"/>
  <c r="G18" i="11"/>
  <c r="G19" i="11" s="1"/>
  <c r="E18" i="11"/>
  <c r="F18" i="11" s="1"/>
  <c r="D18" i="11"/>
  <c r="D20" i="11" s="1"/>
  <c r="I17" i="11"/>
  <c r="H17" i="11"/>
  <c r="G17" i="11"/>
  <c r="D17" i="11"/>
  <c r="I16" i="11"/>
  <c r="H16" i="11"/>
  <c r="G16" i="11"/>
  <c r="E16" i="11"/>
  <c r="F16" i="11" s="1"/>
  <c r="D16" i="11"/>
  <c r="I15" i="11"/>
  <c r="E15" i="11"/>
  <c r="F15" i="11" s="1"/>
  <c r="H14" i="11"/>
  <c r="I14" i="11" s="1"/>
  <c r="D14" i="11"/>
  <c r="I12" i="11"/>
  <c r="H12" i="11"/>
  <c r="H13" i="11" s="1"/>
  <c r="I13" i="11" s="1"/>
  <c r="G12" i="11"/>
  <c r="G14" i="11" s="1"/>
  <c r="E12" i="11"/>
  <c r="E14" i="11" s="1"/>
  <c r="F14" i="11" s="1"/>
  <c r="D12" i="11"/>
  <c r="D13" i="11" s="1"/>
  <c r="K23" i="11" l="1"/>
  <c r="K20" i="11"/>
  <c r="I42" i="11"/>
  <c r="H52" i="11"/>
  <c r="I52" i="11" s="1"/>
  <c r="F42" i="11"/>
  <c r="E44" i="11"/>
  <c r="F44" i="11" s="1"/>
  <c r="E43" i="11"/>
  <c r="F43" i="11" s="1"/>
  <c r="E13" i="11"/>
  <c r="F13" i="11" s="1"/>
  <c r="G13" i="11"/>
  <c r="E19" i="11"/>
  <c r="F19" i="11" s="1"/>
  <c r="G22" i="11"/>
  <c r="E25" i="11"/>
  <c r="F25" i="11" s="1"/>
  <c r="E35" i="11"/>
  <c r="F35" i="11" s="1"/>
  <c r="E34" i="11"/>
  <c r="F34" i="11" s="1"/>
  <c r="H32" i="11"/>
  <c r="I32" i="11" s="1"/>
  <c r="F33" i="11"/>
  <c r="H35" i="11"/>
  <c r="I35" i="11" s="1"/>
  <c r="D38" i="11"/>
  <c r="H38" i="11"/>
  <c r="I38" i="11" s="1"/>
  <c r="E40" i="11"/>
  <c r="F40" i="11" s="1"/>
  <c r="G44" i="11"/>
  <c r="G46" i="11"/>
  <c r="E47" i="11"/>
  <c r="F47" i="11" s="1"/>
  <c r="D52" i="11"/>
  <c r="F12" i="11"/>
  <c r="E17" i="11"/>
  <c r="F17" i="11" s="1"/>
  <c r="E20" i="11"/>
  <c r="F20" i="11" s="1"/>
  <c r="E21" i="11"/>
  <c r="E26" i="11"/>
  <c r="F26" i="11" s="1"/>
  <c r="H31" i="11"/>
  <c r="I31" i="11" s="1"/>
  <c r="H34" i="11"/>
  <c r="I34" i="11" s="1"/>
  <c r="H37" i="11"/>
  <c r="I37" i="11" s="1"/>
  <c r="F39" i="11"/>
  <c r="E36" i="11"/>
  <c r="E41" i="11"/>
  <c r="F41" i="11" s="1"/>
  <c r="E46" i="11"/>
  <c r="F46" i="11" s="1"/>
  <c r="E53" i="11"/>
  <c r="F53" i="11" s="1"/>
  <c r="E52" i="11"/>
  <c r="F52" i="11" s="1"/>
  <c r="F51" i="11"/>
  <c r="H53" i="11"/>
  <c r="I53" i="11" s="1"/>
  <c r="D19" i="11"/>
  <c r="I19" i="11"/>
  <c r="D22" i="11"/>
  <c r="I22" i="11"/>
  <c r="D25" i="11"/>
  <c r="H25" i="11"/>
  <c r="I25" i="11" s="1"/>
  <c r="E28" i="11"/>
  <c r="F28" i="11" s="1"/>
  <c r="E29" i="11"/>
  <c r="F29" i="11" s="1"/>
  <c r="E30" i="11"/>
  <c r="G31" i="11"/>
  <c r="G34" i="11"/>
  <c r="G37" i="11"/>
  <c r="D43" i="11"/>
  <c r="H43" i="11"/>
  <c r="I43" i="11" s="1"/>
  <c r="D46" i="11"/>
  <c r="H46" i="11"/>
  <c r="I46" i="11" s="1"/>
  <c r="E49" i="11"/>
  <c r="F49" i="11" s="1"/>
  <c r="E50" i="11"/>
  <c r="F50" i="11" s="1"/>
  <c r="G52" i="11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18" i="10"/>
  <c r="F46" i="10"/>
  <c r="F45" i="10"/>
  <c r="F44" i="10"/>
  <c r="F43" i="10"/>
  <c r="F40" i="10"/>
  <c r="G39" i="10"/>
  <c r="F39" i="10"/>
  <c r="G17" i="10"/>
  <c r="G16" i="10"/>
  <c r="G15" i="10"/>
  <c r="G14" i="10"/>
  <c r="G13" i="10"/>
  <c r="G12" i="10"/>
  <c r="E32" i="11" l="1"/>
  <c r="F32" i="11" s="1"/>
  <c r="E31" i="11"/>
  <c r="F31" i="11" s="1"/>
  <c r="F30" i="11"/>
  <c r="E38" i="11"/>
  <c r="F38" i="11" s="1"/>
  <c r="E37" i="11"/>
  <c r="F37" i="11" s="1"/>
  <c r="F36" i="11"/>
  <c r="F21" i="11"/>
  <c r="E22" i="11"/>
  <c r="F22" i="11" s="1"/>
  <c r="E23" i="11"/>
  <c r="F23" i="11" s="1"/>
  <c r="F16" i="10"/>
  <c r="F17" i="10"/>
  <c r="F15" i="10"/>
  <c r="I32" i="9"/>
  <c r="I31" i="9"/>
  <c r="I30" i="9"/>
  <c r="I29" i="9"/>
  <c r="I28" i="9"/>
  <c r="I27" i="9"/>
  <c r="I23" i="9"/>
  <c r="I22" i="9"/>
  <c r="I21" i="9"/>
  <c r="I20" i="9"/>
  <c r="I19" i="9"/>
  <c r="I18" i="9"/>
  <c r="I17" i="9"/>
  <c r="I16" i="9"/>
  <c r="I15" i="9"/>
  <c r="D12" i="9"/>
  <c r="G12" i="9"/>
  <c r="H12" i="9"/>
  <c r="I12" i="9"/>
  <c r="D13" i="9"/>
  <c r="G13" i="9"/>
  <c r="H13" i="9"/>
  <c r="I13" i="9" s="1"/>
  <c r="D14" i="9"/>
  <c r="G14" i="9"/>
  <c r="H14" i="9"/>
  <c r="I14" i="9" s="1"/>
  <c r="D24" i="9"/>
  <c r="G24" i="9"/>
  <c r="H24" i="9"/>
  <c r="I24" i="9" s="1"/>
  <c r="D25" i="9"/>
  <c r="G25" i="9"/>
  <c r="H25" i="9"/>
  <c r="I25" i="9" s="1"/>
  <c r="D26" i="9"/>
  <c r="G26" i="9"/>
  <c r="H26" i="9"/>
  <c r="I26" i="9" s="1"/>
  <c r="F13" i="10" l="1"/>
  <c r="F12" i="10"/>
  <c r="F14" i="10"/>
  <c r="I40" i="9"/>
  <c r="I39" i="9"/>
  <c r="F39" i="9"/>
  <c r="I38" i="9"/>
  <c r="F38" i="9"/>
  <c r="I37" i="9"/>
  <c r="F37" i="9"/>
  <c r="I36" i="9"/>
  <c r="F36" i="9"/>
  <c r="H33" i="9"/>
  <c r="I33" i="9" s="1"/>
  <c r="G33" i="9"/>
  <c r="G35" i="9" s="1"/>
  <c r="D33" i="9"/>
  <c r="D35" i="9" s="1"/>
  <c r="G30" i="9"/>
  <c r="G32" i="9" s="1"/>
  <c r="D30" i="9"/>
  <c r="D32" i="9" s="1"/>
  <c r="G29" i="9"/>
  <c r="D29" i="9"/>
  <c r="G28" i="9"/>
  <c r="D28" i="9"/>
  <c r="E27" i="9"/>
  <c r="G21" i="9"/>
  <c r="G23" i="9" s="1"/>
  <c r="D21" i="9"/>
  <c r="D23" i="9" s="1"/>
  <c r="G18" i="9"/>
  <c r="G20" i="9" s="1"/>
  <c r="D18" i="9"/>
  <c r="D20" i="9" s="1"/>
  <c r="G17" i="9"/>
  <c r="D17" i="9"/>
  <c r="G16" i="9"/>
  <c r="D16" i="9"/>
  <c r="E15" i="9"/>
  <c r="E21" i="9" l="1"/>
  <c r="E22" i="9" s="1"/>
  <c r="F22" i="9" s="1"/>
  <c r="E12" i="9"/>
  <c r="E33" i="9"/>
  <c r="E35" i="9" s="1"/>
  <c r="F35" i="9" s="1"/>
  <c r="E24" i="9"/>
  <c r="F15" i="9"/>
  <c r="D19" i="9"/>
  <c r="E23" i="9"/>
  <c r="F23" i="9" s="1"/>
  <c r="F21" i="9"/>
  <c r="E16" i="9"/>
  <c r="F16" i="9" s="1"/>
  <c r="E17" i="9"/>
  <c r="F17" i="9" s="1"/>
  <c r="E18" i="9"/>
  <c r="G19" i="9"/>
  <c r="G22" i="9"/>
  <c r="F27" i="9"/>
  <c r="D31" i="9"/>
  <c r="D34" i="9"/>
  <c r="H34" i="9"/>
  <c r="I34" i="9" s="1"/>
  <c r="H35" i="9"/>
  <c r="I35" i="9" s="1"/>
  <c r="D22" i="9"/>
  <c r="E28" i="9"/>
  <c r="F28" i="9" s="1"/>
  <c r="E29" i="9"/>
  <c r="F29" i="9" s="1"/>
  <c r="E30" i="9"/>
  <c r="G31" i="9"/>
  <c r="G34" i="9"/>
  <c r="E34" i="9" l="1"/>
  <c r="F34" i="9" s="1"/>
  <c r="F12" i="9"/>
  <c r="E13" i="9"/>
  <c r="F13" i="9" s="1"/>
  <c r="E14" i="9"/>
  <c r="F14" i="9" s="1"/>
  <c r="F33" i="9"/>
  <c r="F24" i="9"/>
  <c r="E25" i="9"/>
  <c r="F25" i="9" s="1"/>
  <c r="E26" i="9"/>
  <c r="F26" i="9" s="1"/>
  <c r="E32" i="9"/>
  <c r="F32" i="9" s="1"/>
  <c r="E31" i="9"/>
  <c r="F31" i="9" s="1"/>
  <c r="F30" i="9"/>
  <c r="E20" i="9"/>
  <c r="F20" i="9" s="1"/>
  <c r="E19" i="9"/>
  <c r="F19" i="9" s="1"/>
  <c r="F18" i="9"/>
  <c r="E12" i="8" l="1"/>
  <c r="E11" i="8"/>
  <c r="H29" i="7" l="1"/>
  <c r="H24" i="7"/>
  <c r="H25" i="7"/>
  <c r="I25" i="7" s="1"/>
  <c r="H26" i="7"/>
  <c r="H27" i="7"/>
  <c r="I27" i="7" s="1"/>
  <c r="H28" i="7"/>
  <c r="H23" i="7"/>
  <c r="I28" i="7"/>
  <c r="G28" i="7"/>
  <c r="E28" i="7"/>
  <c r="F28" i="7" s="1"/>
  <c r="D28" i="7"/>
  <c r="G27" i="7"/>
  <c r="D27" i="7"/>
  <c r="I26" i="7"/>
  <c r="F26" i="7"/>
  <c r="E26" i="7"/>
  <c r="E27" i="7" s="1"/>
  <c r="F27" i="7" s="1"/>
  <c r="I24" i="7"/>
  <c r="G24" i="7"/>
  <c r="E24" i="7"/>
  <c r="F24" i="7" s="1"/>
  <c r="I23" i="7"/>
  <c r="G23" i="7"/>
  <c r="G25" i="7" s="1"/>
  <c r="F23" i="7"/>
  <c r="E23" i="7"/>
  <c r="E25" i="7" s="1"/>
  <c r="F25" i="7" s="1"/>
  <c r="D23" i="7"/>
  <c r="D24" i="7" s="1"/>
  <c r="D25" i="7" l="1"/>
  <c r="F75" i="7"/>
  <c r="F74" i="7"/>
  <c r="F73" i="7"/>
  <c r="F72" i="7"/>
  <c r="F69" i="7"/>
  <c r="I68" i="7"/>
  <c r="F68" i="7"/>
  <c r="I67" i="7"/>
  <c r="F67" i="7"/>
  <c r="I66" i="7"/>
  <c r="F66" i="7"/>
  <c r="I65" i="7"/>
  <c r="H65" i="7"/>
  <c r="I64" i="7"/>
  <c r="I63" i="7"/>
  <c r="G63" i="7"/>
  <c r="I62" i="7"/>
  <c r="G62" i="7"/>
  <c r="G64" i="7" s="1"/>
  <c r="D62" i="7"/>
  <c r="D63" i="7" s="1"/>
  <c r="I61" i="7"/>
  <c r="G61" i="7"/>
  <c r="E61" i="7"/>
  <c r="F61" i="7" s="1"/>
  <c r="D61" i="7"/>
  <c r="I60" i="7"/>
  <c r="G60" i="7"/>
  <c r="D60" i="7"/>
  <c r="I59" i="7"/>
  <c r="F59" i="7"/>
  <c r="E59" i="7"/>
  <c r="E62" i="7" s="1"/>
  <c r="I58" i="7"/>
  <c r="I57" i="7"/>
  <c r="G57" i="7"/>
  <c r="E57" i="7"/>
  <c r="F57" i="7" s="1"/>
  <c r="I56" i="7"/>
  <c r="G56" i="7"/>
  <c r="G58" i="7" s="1"/>
  <c r="F56" i="7"/>
  <c r="E56" i="7"/>
  <c r="E58" i="7" s="1"/>
  <c r="F58" i="7" s="1"/>
  <c r="D56" i="7"/>
  <c r="D57" i="7" s="1"/>
  <c r="I55" i="7"/>
  <c r="I54" i="7"/>
  <c r="D54" i="7"/>
  <c r="I53" i="7"/>
  <c r="G53" i="7"/>
  <c r="G54" i="7" s="1"/>
  <c r="D53" i="7"/>
  <c r="D55" i="7" s="1"/>
  <c r="I52" i="7"/>
  <c r="G52" i="7"/>
  <c r="D52" i="7"/>
  <c r="I51" i="7"/>
  <c r="G51" i="7"/>
  <c r="D51" i="7"/>
  <c r="I50" i="7"/>
  <c r="E50" i="7"/>
  <c r="I49" i="7"/>
  <c r="I48" i="7"/>
  <c r="D48" i="7"/>
  <c r="I47" i="7"/>
  <c r="G47" i="7"/>
  <c r="G48" i="7" s="1"/>
  <c r="E47" i="7"/>
  <c r="D47" i="7"/>
  <c r="D49" i="7" s="1"/>
  <c r="I46" i="7"/>
  <c r="I45" i="7"/>
  <c r="I44" i="7"/>
  <c r="G44" i="7"/>
  <c r="G46" i="7" s="1"/>
  <c r="D44" i="7"/>
  <c r="D45" i="7" s="1"/>
  <c r="I43" i="7"/>
  <c r="I42" i="7"/>
  <c r="I41" i="7"/>
  <c r="G41" i="7"/>
  <c r="G42" i="7" s="1"/>
  <c r="D41" i="7"/>
  <c r="D43" i="7" s="1"/>
  <c r="I40" i="7"/>
  <c r="G40" i="7"/>
  <c r="D40" i="7"/>
  <c r="I39" i="7"/>
  <c r="G39" i="7"/>
  <c r="D39" i="7"/>
  <c r="I38" i="7"/>
  <c r="E38" i="7"/>
  <c r="E39" i="7" s="1"/>
  <c r="F39" i="7" s="1"/>
  <c r="I37" i="7"/>
  <c r="I36" i="7"/>
  <c r="I35" i="7"/>
  <c r="G35" i="7"/>
  <c r="G36" i="7" s="1"/>
  <c r="E35" i="7"/>
  <c r="D35" i="7"/>
  <c r="D37" i="7" s="1"/>
  <c r="H34" i="7"/>
  <c r="I34" i="7" s="1"/>
  <c r="H33" i="7"/>
  <c r="I33" i="7" s="1"/>
  <c r="H32" i="7"/>
  <c r="I32" i="7" s="1"/>
  <c r="H31" i="7"/>
  <c r="I31" i="7" s="1"/>
  <c r="H30" i="7"/>
  <c r="I30" i="7" s="1"/>
  <c r="I29" i="7"/>
  <c r="I22" i="7"/>
  <c r="I21" i="7"/>
  <c r="I20" i="7"/>
  <c r="G20" i="7"/>
  <c r="G22" i="7" s="1"/>
  <c r="D20" i="7"/>
  <c r="D22" i="7" s="1"/>
  <c r="I19" i="7"/>
  <c r="I18" i="7"/>
  <c r="I17" i="7"/>
  <c r="G17" i="7"/>
  <c r="G18" i="7" s="1"/>
  <c r="D17" i="7"/>
  <c r="D19" i="7" s="1"/>
  <c r="I16" i="7"/>
  <c r="G16" i="7"/>
  <c r="D16" i="7"/>
  <c r="I15" i="7"/>
  <c r="G15" i="7"/>
  <c r="E15" i="7"/>
  <c r="F15" i="7" s="1"/>
  <c r="D15" i="7"/>
  <c r="I14" i="7"/>
  <c r="E14" i="7"/>
  <c r="E17" i="7" s="1"/>
  <c r="I13" i="7"/>
  <c r="I12" i="7"/>
  <c r="I11" i="7"/>
  <c r="G11" i="7"/>
  <c r="G12" i="7" s="1"/>
  <c r="E11" i="7"/>
  <c r="D11" i="7"/>
  <c r="D13" i="7" s="1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H59" i="5"/>
  <c r="H24" i="5"/>
  <c r="H25" i="5"/>
  <c r="I25" i="5" s="1"/>
  <c r="H26" i="5"/>
  <c r="H27" i="5"/>
  <c r="H28" i="5"/>
  <c r="I23" i="5"/>
  <c r="I28" i="5"/>
  <c r="I27" i="5"/>
  <c r="I26" i="5"/>
  <c r="G26" i="5"/>
  <c r="G27" i="5" s="1"/>
  <c r="E26" i="5"/>
  <c r="E27" i="5" s="1"/>
  <c r="F27" i="5" s="1"/>
  <c r="D26" i="5"/>
  <c r="D28" i="5" s="1"/>
  <c r="I24" i="5"/>
  <c r="G23" i="5"/>
  <c r="G25" i="5" s="1"/>
  <c r="E23" i="5"/>
  <c r="E25" i="5" s="1"/>
  <c r="F25" i="5" s="1"/>
  <c r="D23" i="5"/>
  <c r="D24" i="5" s="1"/>
  <c r="D29" i="5"/>
  <c r="G29" i="5"/>
  <c r="G30" i="5" s="1"/>
  <c r="I29" i="5"/>
  <c r="D30" i="5"/>
  <c r="I30" i="5"/>
  <c r="D31" i="5"/>
  <c r="G31" i="5"/>
  <c r="I31" i="5"/>
  <c r="E32" i="5"/>
  <c r="F32" i="5" s="1"/>
  <c r="I32" i="5"/>
  <c r="D33" i="5"/>
  <c r="G33" i="5"/>
  <c r="I33" i="5"/>
  <c r="E41" i="7" l="1"/>
  <c r="F41" i="7" s="1"/>
  <c r="D36" i="7"/>
  <c r="D42" i="7"/>
  <c r="G45" i="7"/>
  <c r="D46" i="7"/>
  <c r="G32" i="7"/>
  <c r="G34" i="7" s="1"/>
  <c r="D12" i="7"/>
  <c r="D18" i="7"/>
  <c r="G21" i="7"/>
  <c r="G29" i="7"/>
  <c r="G31" i="7" s="1"/>
  <c r="E12" i="7"/>
  <c r="F12" i="7" s="1"/>
  <c r="F11" i="7"/>
  <c r="E13" i="7"/>
  <c r="F13" i="7" s="1"/>
  <c r="E18" i="7"/>
  <c r="F18" i="7" s="1"/>
  <c r="F17" i="7"/>
  <c r="E19" i="7"/>
  <c r="F19" i="7" s="1"/>
  <c r="E36" i="7"/>
  <c r="F36" i="7" s="1"/>
  <c r="F35" i="7"/>
  <c r="E37" i="7"/>
  <c r="F37" i="7" s="1"/>
  <c r="E42" i="7"/>
  <c r="F42" i="7" s="1"/>
  <c r="E43" i="7"/>
  <c r="F43" i="7" s="1"/>
  <c r="E48" i="7"/>
  <c r="F48" i="7" s="1"/>
  <c r="F47" i="7"/>
  <c r="E49" i="7"/>
  <c r="F49" i="7" s="1"/>
  <c r="E64" i="7"/>
  <c r="F64" i="7" s="1"/>
  <c r="E63" i="7"/>
  <c r="F63" i="7" s="1"/>
  <c r="F62" i="7"/>
  <c r="G13" i="7"/>
  <c r="E20" i="7"/>
  <c r="E16" i="7"/>
  <c r="F16" i="7" s="1"/>
  <c r="F14" i="7"/>
  <c r="G19" i="7"/>
  <c r="D32" i="7"/>
  <c r="D29" i="7"/>
  <c r="D21" i="7"/>
  <c r="G37" i="7"/>
  <c r="E44" i="7"/>
  <c r="E40" i="7"/>
  <c r="F40" i="7" s="1"/>
  <c r="F38" i="7"/>
  <c r="G43" i="7"/>
  <c r="G49" i="7"/>
  <c r="E52" i="7"/>
  <c r="F52" i="7" s="1"/>
  <c r="F50" i="7"/>
  <c r="E53" i="7"/>
  <c r="E51" i="7"/>
  <c r="F51" i="7" s="1"/>
  <c r="G55" i="7"/>
  <c r="D58" i="7"/>
  <c r="D64" i="7"/>
  <c r="E60" i="7"/>
  <c r="F60" i="7" s="1"/>
  <c r="F23" i="5"/>
  <c r="E24" i="5"/>
  <c r="F24" i="5" s="1"/>
  <c r="G24" i="5"/>
  <c r="D25" i="5"/>
  <c r="D27" i="5"/>
  <c r="E28" i="5"/>
  <c r="F28" i="5" s="1"/>
  <c r="G28" i="5"/>
  <c r="F26" i="5"/>
  <c r="E33" i="5"/>
  <c r="F33" i="5" s="1"/>
  <c r="E29" i="5"/>
  <c r="G33" i="7" l="1"/>
  <c r="G30" i="7"/>
  <c r="E54" i="7"/>
  <c r="F54" i="7" s="1"/>
  <c r="F53" i="7"/>
  <c r="E55" i="7"/>
  <c r="F55" i="7" s="1"/>
  <c r="D31" i="7"/>
  <c r="D30" i="7"/>
  <c r="E46" i="7"/>
  <c r="F46" i="7" s="1"/>
  <c r="E45" i="7"/>
  <c r="F45" i="7" s="1"/>
  <c r="F44" i="7"/>
  <c r="D34" i="7"/>
  <c r="D33" i="7"/>
  <c r="E22" i="7"/>
  <c r="F22" i="7" s="1"/>
  <c r="E32" i="7"/>
  <c r="E29" i="7"/>
  <c r="E21" i="7"/>
  <c r="F21" i="7" s="1"/>
  <c r="F20" i="7"/>
  <c r="F29" i="5"/>
  <c r="E30" i="5"/>
  <c r="F30" i="5" s="1"/>
  <c r="E31" i="5"/>
  <c r="F31" i="5" s="1"/>
  <c r="E56" i="6"/>
  <c r="E55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53" i="6"/>
  <c r="E54" i="6"/>
  <c r="F32" i="7" l="1"/>
  <c r="E34" i="7"/>
  <c r="F34" i="7" s="1"/>
  <c r="E33" i="7"/>
  <c r="F33" i="7" s="1"/>
  <c r="F29" i="7"/>
  <c r="E31" i="7"/>
  <c r="F31" i="7" s="1"/>
  <c r="E30" i="7"/>
  <c r="F30" i="7" s="1"/>
  <c r="I60" i="5"/>
  <c r="I12" i="5"/>
  <c r="I15" i="5"/>
  <c r="I61" i="5"/>
  <c r="I11" i="5"/>
  <c r="I13" i="5"/>
  <c r="I14" i="5"/>
  <c r="I16" i="5"/>
  <c r="I17" i="5"/>
  <c r="I18" i="5"/>
  <c r="I19" i="5"/>
  <c r="I20" i="5"/>
  <c r="I21" i="5"/>
  <c r="I22" i="5"/>
  <c r="I34" i="5"/>
  <c r="I35" i="5"/>
  <c r="I36" i="5"/>
  <c r="I37" i="5"/>
  <c r="I38" i="5"/>
  <c r="I39" i="5"/>
  <c r="I40" i="5"/>
  <c r="F69" i="5"/>
  <c r="F68" i="5"/>
  <c r="F67" i="5"/>
  <c r="F66" i="5"/>
  <c r="F63" i="5"/>
  <c r="I62" i="5"/>
  <c r="F62" i="5"/>
  <c r="F61" i="5"/>
  <c r="F60" i="5"/>
  <c r="G56" i="5"/>
  <c r="G58" i="5" s="1"/>
  <c r="D56" i="5"/>
  <c r="D58" i="5" s="1"/>
  <c r="G55" i="5"/>
  <c r="D55" i="5"/>
  <c r="G54" i="5"/>
  <c r="D54" i="5"/>
  <c r="E53" i="5"/>
  <c r="E56" i="5" s="1"/>
  <c r="G50" i="5"/>
  <c r="G52" i="5" s="1"/>
  <c r="D50" i="5"/>
  <c r="D52" i="5" s="1"/>
  <c r="G47" i="5"/>
  <c r="G48" i="5" s="1"/>
  <c r="D47" i="5"/>
  <c r="D49" i="5" s="1"/>
  <c r="G46" i="5"/>
  <c r="D46" i="5"/>
  <c r="G45" i="5"/>
  <c r="D45" i="5"/>
  <c r="E44" i="5"/>
  <c r="E45" i="5" s="1"/>
  <c r="F45" i="5" s="1"/>
  <c r="G41" i="5"/>
  <c r="G43" i="5" s="1"/>
  <c r="D41" i="5"/>
  <c r="D42" i="5" s="1"/>
  <c r="G38" i="5"/>
  <c r="G40" i="5" s="1"/>
  <c r="D38" i="5"/>
  <c r="D39" i="5" s="1"/>
  <c r="G35" i="5"/>
  <c r="G37" i="5" s="1"/>
  <c r="D35" i="5"/>
  <c r="D36" i="5" s="1"/>
  <c r="G34" i="5"/>
  <c r="D34" i="5"/>
  <c r="E38" i="5"/>
  <c r="G20" i="5"/>
  <c r="G22" i="5" s="1"/>
  <c r="D20" i="5"/>
  <c r="D22" i="5" s="1"/>
  <c r="G17" i="5"/>
  <c r="G18" i="5" s="1"/>
  <c r="D17" i="5"/>
  <c r="D19" i="5" s="1"/>
  <c r="G16" i="5"/>
  <c r="D16" i="5"/>
  <c r="G15" i="5"/>
  <c r="D15" i="5"/>
  <c r="E14" i="5"/>
  <c r="F14" i="5" s="1"/>
  <c r="G11" i="5"/>
  <c r="E11" i="5"/>
  <c r="E13" i="5" s="1"/>
  <c r="F13" i="5" s="1"/>
  <c r="D11" i="5"/>
  <c r="D13" i="5" s="1"/>
  <c r="E17" i="5" l="1"/>
  <c r="F17" i="5" s="1"/>
  <c r="G19" i="5"/>
  <c r="D40" i="5"/>
  <c r="E47" i="5"/>
  <c r="F47" i="5" s="1"/>
  <c r="F11" i="5"/>
  <c r="E15" i="5"/>
  <c r="F15" i="5" s="1"/>
  <c r="D37" i="5"/>
  <c r="D43" i="5"/>
  <c r="E50" i="5"/>
  <c r="E51" i="5" s="1"/>
  <c r="F51" i="5" s="1"/>
  <c r="F53" i="5"/>
  <c r="G49" i="5"/>
  <c r="D12" i="5"/>
  <c r="E18" i="5"/>
  <c r="F18" i="5" s="1"/>
  <c r="G21" i="5"/>
  <c r="E40" i="5"/>
  <c r="F40" i="5" s="1"/>
  <c r="E39" i="5"/>
  <c r="F39" i="5" s="1"/>
  <c r="F38" i="5"/>
  <c r="G51" i="5"/>
  <c r="G13" i="5"/>
  <c r="G12" i="5"/>
  <c r="E12" i="5"/>
  <c r="F12" i="5" s="1"/>
  <c r="E16" i="5"/>
  <c r="F16" i="5" s="1"/>
  <c r="E19" i="5"/>
  <c r="F19" i="5" s="1"/>
  <c r="E20" i="5"/>
  <c r="F44" i="5"/>
  <c r="E41" i="5"/>
  <c r="E46" i="5"/>
  <c r="F46" i="5" s="1"/>
  <c r="E58" i="5"/>
  <c r="F58" i="5" s="1"/>
  <c r="E57" i="5"/>
  <c r="F57" i="5" s="1"/>
  <c r="F56" i="5"/>
  <c r="D57" i="5"/>
  <c r="D18" i="5"/>
  <c r="D21" i="5"/>
  <c r="E34" i="5"/>
  <c r="F34" i="5" s="1"/>
  <c r="E35" i="5"/>
  <c r="G36" i="5"/>
  <c r="G39" i="5"/>
  <c r="G42" i="5"/>
  <c r="D48" i="5"/>
  <c r="D51" i="5"/>
  <c r="E54" i="5"/>
  <c r="F54" i="5" s="1"/>
  <c r="E55" i="5"/>
  <c r="F55" i="5" s="1"/>
  <c r="G57" i="5"/>
  <c r="H32" i="4"/>
  <c r="H20" i="4"/>
  <c r="H21" i="4" s="1"/>
  <c r="I58" i="4" s="1"/>
  <c r="I57" i="4"/>
  <c r="G50" i="4"/>
  <c r="G51" i="4" s="1"/>
  <c r="G49" i="4"/>
  <c r="G48" i="4"/>
  <c r="G45" i="4"/>
  <c r="G44" i="4"/>
  <c r="G46" i="4" s="1"/>
  <c r="G41" i="4"/>
  <c r="G42" i="4" s="1"/>
  <c r="G40" i="4"/>
  <c r="G39" i="4"/>
  <c r="G36" i="4"/>
  <c r="G35" i="4"/>
  <c r="G37" i="4" s="1"/>
  <c r="G32" i="4"/>
  <c r="G33" i="4" s="1"/>
  <c r="G30" i="4"/>
  <c r="G29" i="4"/>
  <c r="G31" i="4" s="1"/>
  <c r="G28" i="4"/>
  <c r="G27" i="4"/>
  <c r="G23" i="4"/>
  <c r="G24" i="4" s="1"/>
  <c r="G21" i="4"/>
  <c r="G20" i="4"/>
  <c r="G22" i="4" s="1"/>
  <c r="G17" i="4"/>
  <c r="G18" i="4" s="1"/>
  <c r="G16" i="4"/>
  <c r="G15" i="4"/>
  <c r="G12" i="4"/>
  <c r="G11" i="4"/>
  <c r="G13" i="4" s="1"/>
  <c r="E49" i="5" l="1"/>
  <c r="F49" i="5" s="1"/>
  <c r="E48" i="5"/>
  <c r="F48" i="5" s="1"/>
  <c r="F50" i="5"/>
  <c r="E52" i="5"/>
  <c r="F52" i="5" s="1"/>
  <c r="E43" i="5"/>
  <c r="F43" i="5" s="1"/>
  <c r="E42" i="5"/>
  <c r="F42" i="5" s="1"/>
  <c r="F41" i="5"/>
  <c r="F20" i="5"/>
  <c r="E21" i="5"/>
  <c r="F21" i="5" s="1"/>
  <c r="E22" i="5"/>
  <c r="F22" i="5" s="1"/>
  <c r="E37" i="5"/>
  <c r="F37" i="5" s="1"/>
  <c r="E36" i="5"/>
  <c r="F36" i="5" s="1"/>
  <c r="F35" i="5"/>
  <c r="G19" i="4"/>
  <c r="G25" i="4"/>
  <c r="G34" i="4"/>
  <c r="G43" i="4"/>
  <c r="G52" i="4"/>
  <c r="I62" i="4"/>
  <c r="F62" i="4"/>
  <c r="I61" i="4"/>
  <c r="F61" i="4"/>
  <c r="I60" i="4"/>
  <c r="F60" i="4"/>
  <c r="I59" i="4"/>
  <c r="F59" i="4"/>
  <c r="I56" i="4"/>
  <c r="F56" i="4"/>
  <c r="I55" i="4"/>
  <c r="F55" i="4"/>
  <c r="I54" i="4"/>
  <c r="F54" i="4"/>
  <c r="I53" i="4"/>
  <c r="F53" i="4"/>
  <c r="D51" i="4"/>
  <c r="H50" i="4"/>
  <c r="H51" i="4" s="1"/>
  <c r="I51" i="4" s="1"/>
  <c r="D50" i="4"/>
  <c r="D52" i="4" s="1"/>
  <c r="H49" i="4"/>
  <c r="I49" i="4" s="1"/>
  <c r="D49" i="4"/>
  <c r="H48" i="4"/>
  <c r="I48" i="4" s="1"/>
  <c r="D48" i="4"/>
  <c r="I47" i="4"/>
  <c r="E47" i="4"/>
  <c r="E49" i="4" s="1"/>
  <c r="F49" i="4" s="1"/>
  <c r="D45" i="4"/>
  <c r="H44" i="4"/>
  <c r="E44" i="4"/>
  <c r="D44" i="4"/>
  <c r="D46" i="4" s="1"/>
  <c r="F43" i="4"/>
  <c r="I41" i="4"/>
  <c r="H41" i="4"/>
  <c r="H43" i="4" s="1"/>
  <c r="I43" i="4" s="1"/>
  <c r="F41" i="4"/>
  <c r="D41" i="4"/>
  <c r="D42" i="4" s="1"/>
  <c r="H40" i="4"/>
  <c r="I40" i="4" s="1"/>
  <c r="E40" i="4"/>
  <c r="F40" i="4" s="1"/>
  <c r="D40" i="4"/>
  <c r="H39" i="4"/>
  <c r="I39" i="4" s="1"/>
  <c r="D39" i="4"/>
  <c r="I38" i="4"/>
  <c r="F38" i="4"/>
  <c r="E38" i="4"/>
  <c r="E41" i="4" s="1"/>
  <c r="E43" i="4" s="1"/>
  <c r="D37" i="4"/>
  <c r="E36" i="4"/>
  <c r="F36" i="4" s="1"/>
  <c r="H35" i="4"/>
  <c r="H37" i="4" s="1"/>
  <c r="I37" i="4" s="1"/>
  <c r="F35" i="4"/>
  <c r="E35" i="4"/>
  <c r="E37" i="4" s="1"/>
  <c r="F37" i="4" s="1"/>
  <c r="D35" i="4"/>
  <c r="D36" i="4" s="1"/>
  <c r="D33" i="4"/>
  <c r="H34" i="4"/>
  <c r="I34" i="4" s="1"/>
  <c r="E32" i="4"/>
  <c r="D32" i="4"/>
  <c r="D34" i="4" s="1"/>
  <c r="H29" i="4"/>
  <c r="H31" i="4" s="1"/>
  <c r="I31" i="4" s="1"/>
  <c r="D29" i="4"/>
  <c r="D30" i="4" s="1"/>
  <c r="H28" i="4"/>
  <c r="I28" i="4" s="1"/>
  <c r="E28" i="4"/>
  <c r="F28" i="4" s="1"/>
  <c r="D28" i="4"/>
  <c r="H27" i="4"/>
  <c r="I27" i="4" s="1"/>
  <c r="D27" i="4"/>
  <c r="I26" i="4"/>
  <c r="F26" i="4"/>
  <c r="E26" i="4"/>
  <c r="E29" i="4" s="1"/>
  <c r="E31" i="4" s="1"/>
  <c r="F31" i="4" s="1"/>
  <c r="F25" i="4"/>
  <c r="E24" i="4"/>
  <c r="F24" i="4" s="1"/>
  <c r="H23" i="4"/>
  <c r="H25" i="4" s="1"/>
  <c r="I25" i="4" s="1"/>
  <c r="F23" i="4"/>
  <c r="E23" i="4"/>
  <c r="E25" i="4" s="1"/>
  <c r="D23" i="4"/>
  <c r="D24" i="4" s="1"/>
  <c r="E22" i="4"/>
  <c r="F22" i="4" s="1"/>
  <c r="D21" i="4"/>
  <c r="E20" i="4"/>
  <c r="D20" i="4"/>
  <c r="D22" i="4" s="1"/>
  <c r="F19" i="4"/>
  <c r="H17" i="4"/>
  <c r="F17" i="4"/>
  <c r="D17" i="4"/>
  <c r="D18" i="4" s="1"/>
  <c r="H16" i="4"/>
  <c r="I16" i="4" s="1"/>
  <c r="E16" i="4"/>
  <c r="F16" i="4" s="1"/>
  <c r="D16" i="4"/>
  <c r="H15" i="4"/>
  <c r="I15" i="4" s="1"/>
  <c r="D15" i="4"/>
  <c r="I14" i="4"/>
  <c r="F14" i="4"/>
  <c r="E14" i="4"/>
  <c r="E17" i="4" s="1"/>
  <c r="E19" i="4" s="1"/>
  <c r="D13" i="4"/>
  <c r="E12" i="4"/>
  <c r="F12" i="4" s="1"/>
  <c r="H11" i="4"/>
  <c r="I11" i="4" s="1"/>
  <c r="F11" i="4"/>
  <c r="E11" i="4"/>
  <c r="E13" i="4" s="1"/>
  <c r="F13" i="4" s="1"/>
  <c r="D11" i="4"/>
  <c r="D12" i="4" s="1"/>
  <c r="H18" i="4" l="1"/>
  <c r="I18" i="4" s="1"/>
  <c r="H19" i="4"/>
  <c r="I19" i="4" s="1"/>
  <c r="H12" i="4"/>
  <c r="I12" i="4" s="1"/>
  <c r="H13" i="4"/>
  <c r="I13" i="4" s="1"/>
  <c r="I17" i="4"/>
  <c r="I35" i="4"/>
  <c r="H36" i="4"/>
  <c r="I36" i="4" s="1"/>
  <c r="I23" i="4"/>
  <c r="H24" i="4"/>
  <c r="I24" i="4" s="1"/>
  <c r="H42" i="4"/>
  <c r="I42" i="4" s="1"/>
  <c r="H30" i="4"/>
  <c r="I30" i="4" s="1"/>
  <c r="I29" i="4"/>
  <c r="I21" i="4"/>
  <c r="I20" i="4"/>
  <c r="E30" i="4"/>
  <c r="F30" i="4" s="1"/>
  <c r="D31" i="4"/>
  <c r="E33" i="4"/>
  <c r="F33" i="4" s="1"/>
  <c r="F32" i="4"/>
  <c r="H45" i="4"/>
  <c r="I45" i="4" s="1"/>
  <c r="I44" i="4"/>
  <c r="H46" i="4"/>
  <c r="I46" i="4" s="1"/>
  <c r="E18" i="4"/>
  <c r="F18" i="4" s="1"/>
  <c r="D19" i="4"/>
  <c r="E21" i="4"/>
  <c r="F21" i="4" s="1"/>
  <c r="F20" i="4"/>
  <c r="H22" i="4"/>
  <c r="I22" i="4" s="1"/>
  <c r="D25" i="4"/>
  <c r="F29" i="4"/>
  <c r="H33" i="4"/>
  <c r="I33" i="4" s="1"/>
  <c r="I32" i="4"/>
  <c r="E34" i="4"/>
  <c r="F34" i="4" s="1"/>
  <c r="E42" i="4"/>
  <c r="F42" i="4" s="1"/>
  <c r="D43" i="4"/>
  <c r="E45" i="4"/>
  <c r="F45" i="4" s="1"/>
  <c r="F44" i="4"/>
  <c r="E46" i="4"/>
  <c r="F46" i="4" s="1"/>
  <c r="E48" i="4"/>
  <c r="F48" i="4" s="1"/>
  <c r="E50" i="4"/>
  <c r="H52" i="4"/>
  <c r="I52" i="4" s="1"/>
  <c r="E15" i="4"/>
  <c r="F15" i="4" s="1"/>
  <c r="E27" i="4"/>
  <c r="F27" i="4" s="1"/>
  <c r="E39" i="4"/>
  <c r="F39" i="4" s="1"/>
  <c r="F47" i="4"/>
  <c r="I50" i="4"/>
  <c r="G32" i="3"/>
  <c r="G20" i="3"/>
  <c r="E51" i="4" l="1"/>
  <c r="F51" i="4" s="1"/>
  <c r="F50" i="4"/>
  <c r="E52" i="4"/>
  <c r="F52" i="4" s="1"/>
  <c r="G21" i="3"/>
  <c r="G22" i="3"/>
  <c r="H61" i="3" l="1"/>
  <c r="F61" i="3"/>
  <c r="H60" i="3"/>
  <c r="F60" i="3"/>
  <c r="H59" i="3"/>
  <c r="F59" i="3"/>
  <c r="H58" i="3"/>
  <c r="F58" i="3"/>
  <c r="H56" i="3"/>
  <c r="F56" i="3"/>
  <c r="H55" i="3"/>
  <c r="F55" i="3"/>
  <c r="H54" i="3"/>
  <c r="F54" i="3"/>
  <c r="H53" i="3"/>
  <c r="F53" i="3"/>
  <c r="G50" i="3"/>
  <c r="G52" i="3" s="1"/>
  <c r="H52" i="3" s="1"/>
  <c r="D50" i="3"/>
  <c r="D52" i="3" s="1"/>
  <c r="G49" i="3"/>
  <c r="H49" i="3" s="1"/>
  <c r="D49" i="3"/>
  <c r="G48" i="3"/>
  <c r="H48" i="3" s="1"/>
  <c r="D48" i="3"/>
  <c r="H47" i="3"/>
  <c r="E47" i="3"/>
  <c r="E50" i="3" s="1"/>
  <c r="G44" i="3"/>
  <c r="G46" i="3" s="1"/>
  <c r="H46" i="3" s="1"/>
  <c r="E44" i="3"/>
  <c r="E46" i="3" s="1"/>
  <c r="F46" i="3" s="1"/>
  <c r="D44" i="3"/>
  <c r="D46" i="3" s="1"/>
  <c r="G41" i="3"/>
  <c r="G43" i="3" s="1"/>
  <c r="H43" i="3" s="1"/>
  <c r="D41" i="3"/>
  <c r="D43" i="3" s="1"/>
  <c r="G40" i="3"/>
  <c r="H40" i="3" s="1"/>
  <c r="D40" i="3"/>
  <c r="G39" i="3"/>
  <c r="H39" i="3" s="1"/>
  <c r="D39" i="3"/>
  <c r="H38" i="3"/>
  <c r="E38" i="3"/>
  <c r="E41" i="3" s="1"/>
  <c r="D36" i="3"/>
  <c r="G35" i="3"/>
  <c r="G37" i="3" s="1"/>
  <c r="H37" i="3" s="1"/>
  <c r="E35" i="3"/>
  <c r="E37" i="3" s="1"/>
  <c r="F37" i="3" s="1"/>
  <c r="D35" i="3"/>
  <c r="D37" i="3" s="1"/>
  <c r="G34" i="3"/>
  <c r="H34" i="3" s="1"/>
  <c r="D32" i="3"/>
  <c r="D34" i="3" s="1"/>
  <c r="G29" i="3"/>
  <c r="G31" i="3" s="1"/>
  <c r="H31" i="3" s="1"/>
  <c r="D29" i="3"/>
  <c r="D31" i="3" s="1"/>
  <c r="G28" i="3"/>
  <c r="H28" i="3" s="1"/>
  <c r="D28" i="3"/>
  <c r="G27" i="3"/>
  <c r="H27" i="3" s="1"/>
  <c r="D27" i="3"/>
  <c r="H26" i="3"/>
  <c r="E26" i="3"/>
  <c r="E29" i="3" s="1"/>
  <c r="G23" i="3"/>
  <c r="G25" i="3" s="1"/>
  <c r="H25" i="3" s="1"/>
  <c r="D23" i="3"/>
  <c r="D25" i="3" s="1"/>
  <c r="H22" i="3"/>
  <c r="D20" i="3"/>
  <c r="D22" i="3" s="1"/>
  <c r="G17" i="3"/>
  <c r="G18" i="3" s="1"/>
  <c r="H18" i="3" s="1"/>
  <c r="D17" i="3"/>
  <c r="D19" i="3" s="1"/>
  <c r="G16" i="3"/>
  <c r="H16" i="3" s="1"/>
  <c r="D16" i="3"/>
  <c r="G15" i="3"/>
  <c r="H15" i="3" s="1"/>
  <c r="D15" i="3"/>
  <c r="H14" i="3"/>
  <c r="E14" i="3"/>
  <c r="E15" i="3" s="1"/>
  <c r="F15" i="3" s="1"/>
  <c r="G11" i="3"/>
  <c r="G13" i="3" s="1"/>
  <c r="H13" i="3" s="1"/>
  <c r="D11" i="3"/>
  <c r="D13" i="3" s="1"/>
  <c r="H61" i="2"/>
  <c r="H60" i="2"/>
  <c r="H59" i="2"/>
  <c r="H58" i="2"/>
  <c r="H56" i="2"/>
  <c r="H55" i="2"/>
  <c r="H54" i="2"/>
  <c r="H53" i="2"/>
  <c r="H47" i="2"/>
  <c r="G50" i="2"/>
  <c r="G44" i="2"/>
  <c r="G46" i="2" s="1"/>
  <c r="H46" i="2" s="1"/>
  <c r="H38" i="2"/>
  <c r="G41" i="2"/>
  <c r="H35" i="2"/>
  <c r="G35" i="2"/>
  <c r="G37" i="2" s="1"/>
  <c r="H37" i="2" s="1"/>
  <c r="H26" i="2"/>
  <c r="G32" i="2"/>
  <c r="G23" i="2"/>
  <c r="G25" i="2" s="1"/>
  <c r="H25" i="2" s="1"/>
  <c r="H14" i="2"/>
  <c r="G20" i="2"/>
  <c r="G11" i="2"/>
  <c r="G13" i="2" s="1"/>
  <c r="H13" i="2" s="1"/>
  <c r="D30" i="3" l="1"/>
  <c r="D42" i="3"/>
  <c r="E49" i="3"/>
  <c r="F49" i="3" s="1"/>
  <c r="E11" i="3"/>
  <c r="E13" i="3" s="1"/>
  <c r="F13" i="3" s="1"/>
  <c r="D12" i="3"/>
  <c r="D18" i="3"/>
  <c r="E23" i="3"/>
  <c r="E25" i="3" s="1"/>
  <c r="F25" i="3" s="1"/>
  <c r="D24" i="3"/>
  <c r="F44" i="3"/>
  <c r="E45" i="3"/>
  <c r="F45" i="3" s="1"/>
  <c r="F47" i="3"/>
  <c r="G51" i="3"/>
  <c r="H51" i="3" s="1"/>
  <c r="H44" i="3"/>
  <c r="G45" i="3"/>
  <c r="H45" i="3" s="1"/>
  <c r="H50" i="3"/>
  <c r="G33" i="3"/>
  <c r="H33" i="3" s="1"/>
  <c r="H32" i="3"/>
  <c r="H20" i="3"/>
  <c r="H21" i="3"/>
  <c r="G12" i="3"/>
  <c r="H12" i="3" s="1"/>
  <c r="H11" i="3"/>
  <c r="E20" i="3"/>
  <c r="E16" i="3"/>
  <c r="F16" i="3" s="1"/>
  <c r="F14" i="3"/>
  <c r="E17" i="3"/>
  <c r="E31" i="3"/>
  <c r="F31" i="3" s="1"/>
  <c r="E30" i="3"/>
  <c r="F30" i="3" s="1"/>
  <c r="F29" i="3"/>
  <c r="E43" i="3"/>
  <c r="F43" i="3" s="1"/>
  <c r="E42" i="3"/>
  <c r="F42" i="3" s="1"/>
  <c r="F41" i="3"/>
  <c r="E12" i="3"/>
  <c r="F12" i="3" s="1"/>
  <c r="E51" i="3"/>
  <c r="F51" i="3" s="1"/>
  <c r="F50" i="3"/>
  <c r="E52" i="3"/>
  <c r="F52" i="3" s="1"/>
  <c r="G19" i="3"/>
  <c r="H19" i="3" s="1"/>
  <c r="H17" i="3"/>
  <c r="D21" i="3"/>
  <c r="F23" i="3"/>
  <c r="H23" i="3"/>
  <c r="E24" i="3"/>
  <c r="F24" i="3" s="1"/>
  <c r="G24" i="3"/>
  <c r="H24" i="3" s="1"/>
  <c r="F26" i="3"/>
  <c r="E28" i="3"/>
  <c r="F28" i="3" s="1"/>
  <c r="H29" i="3"/>
  <c r="G30" i="3"/>
  <c r="H30" i="3" s="1"/>
  <c r="E32" i="3"/>
  <c r="D33" i="3"/>
  <c r="F35" i="3"/>
  <c r="H35" i="3"/>
  <c r="E36" i="3"/>
  <c r="F36" i="3" s="1"/>
  <c r="G36" i="3"/>
  <c r="H36" i="3" s="1"/>
  <c r="F38" i="3"/>
  <c r="E40" i="3"/>
  <c r="F40" i="3" s="1"/>
  <c r="H41" i="3"/>
  <c r="G42" i="3"/>
  <c r="H42" i="3" s="1"/>
  <c r="D45" i="3"/>
  <c r="E48" i="3"/>
  <c r="F48" i="3" s="1"/>
  <c r="D51" i="3"/>
  <c r="E27" i="3"/>
  <c r="F27" i="3" s="1"/>
  <c r="E39" i="3"/>
  <c r="F39" i="3" s="1"/>
  <c r="H44" i="2"/>
  <c r="H23" i="2"/>
  <c r="H11" i="2"/>
  <c r="G22" i="2"/>
  <c r="H22" i="2" s="1"/>
  <c r="G21" i="2"/>
  <c r="H21" i="2" s="1"/>
  <c r="H20" i="2"/>
  <c r="G34" i="2"/>
  <c r="H34" i="2" s="1"/>
  <c r="G33" i="2"/>
  <c r="H33" i="2" s="1"/>
  <c r="H32" i="2"/>
  <c r="G43" i="2"/>
  <c r="H43" i="2" s="1"/>
  <c r="G42" i="2"/>
  <c r="H42" i="2" s="1"/>
  <c r="H41" i="2"/>
  <c r="G52" i="2"/>
  <c r="H52" i="2" s="1"/>
  <c r="G51" i="2"/>
  <c r="H51" i="2" s="1"/>
  <c r="H50" i="2"/>
  <c r="G12" i="2"/>
  <c r="H12" i="2" s="1"/>
  <c r="G15" i="2"/>
  <c r="H15" i="2" s="1"/>
  <c r="G16" i="2"/>
  <c r="H16" i="2" s="1"/>
  <c r="G17" i="2"/>
  <c r="G24" i="2"/>
  <c r="H24" i="2" s="1"/>
  <c r="G27" i="2"/>
  <c r="H27" i="2" s="1"/>
  <c r="G28" i="2"/>
  <c r="H28" i="2" s="1"/>
  <c r="G29" i="2"/>
  <c r="G36" i="2"/>
  <c r="H36" i="2" s="1"/>
  <c r="G39" i="2"/>
  <c r="H39" i="2" s="1"/>
  <c r="G40" i="2"/>
  <c r="H40" i="2" s="1"/>
  <c r="G45" i="2"/>
  <c r="H45" i="2" s="1"/>
  <c r="G48" i="2"/>
  <c r="H48" i="2" s="1"/>
  <c r="G49" i="2"/>
  <c r="H49" i="2" s="1"/>
  <c r="F55" i="2"/>
  <c r="F56" i="2"/>
  <c r="F54" i="2"/>
  <c r="F11" i="3" l="1"/>
  <c r="E18" i="3"/>
  <c r="F18" i="3" s="1"/>
  <c r="F17" i="3"/>
  <c r="E19" i="3"/>
  <c r="F19" i="3" s="1"/>
  <c r="E33" i="3"/>
  <c r="F33" i="3" s="1"/>
  <c r="F32" i="3"/>
  <c r="E34" i="3"/>
  <c r="F34" i="3" s="1"/>
  <c r="E21" i="3"/>
  <c r="F21" i="3" s="1"/>
  <c r="E22" i="3"/>
  <c r="F22" i="3" s="1"/>
  <c r="F20" i="3"/>
  <c r="G31" i="2"/>
  <c r="H31" i="2" s="1"/>
  <c r="G30" i="2"/>
  <c r="H30" i="2" s="1"/>
  <c r="H29" i="2"/>
  <c r="G19" i="2"/>
  <c r="H19" i="2" s="1"/>
  <c r="G18" i="2"/>
  <c r="H18" i="2" s="1"/>
  <c r="H17" i="2"/>
  <c r="E47" i="2"/>
  <c r="E48" i="2" s="1"/>
  <c r="F48" i="2" s="1"/>
  <c r="E38" i="2"/>
  <c r="E26" i="2"/>
  <c r="F26" i="2" s="1"/>
  <c r="E14" i="2"/>
  <c r="F14" i="2" s="1"/>
  <c r="F59" i="2"/>
  <c r="F60" i="2"/>
  <c r="F61" i="2"/>
  <c r="F58" i="2"/>
  <c r="F53" i="2"/>
  <c r="D11" i="2"/>
  <c r="D12" i="2"/>
  <c r="D13" i="2"/>
  <c r="D15" i="2"/>
  <c r="D16" i="2"/>
  <c r="D17" i="2"/>
  <c r="D18" i="2" s="1"/>
  <c r="D20" i="2"/>
  <c r="D22" i="2" s="1"/>
  <c r="D23" i="2"/>
  <c r="D24" i="2" s="1"/>
  <c r="D27" i="2"/>
  <c r="D28" i="2"/>
  <c r="D29" i="2"/>
  <c r="D30" i="2" s="1"/>
  <c r="D31" i="2"/>
  <c r="D32" i="2"/>
  <c r="D33" i="2" s="1"/>
  <c r="D35" i="2"/>
  <c r="D36" i="2" s="1"/>
  <c r="D39" i="2"/>
  <c r="D40" i="2"/>
  <c r="D41" i="2"/>
  <c r="D42" i="2" s="1"/>
  <c r="D43" i="2"/>
  <c r="D44" i="2"/>
  <c r="D45" i="2"/>
  <c r="D46" i="2"/>
  <c r="D48" i="2"/>
  <c r="D49" i="2"/>
  <c r="D50" i="2"/>
  <c r="D51" i="2" s="1"/>
  <c r="F38" i="2"/>
  <c r="D25" i="2" l="1"/>
  <c r="D37" i="2"/>
  <c r="D52" i="2"/>
  <c r="D34" i="2"/>
  <c r="D21" i="2"/>
  <c r="D19" i="2"/>
  <c r="E20" i="2"/>
  <c r="E17" i="2"/>
  <c r="E15" i="2"/>
  <c r="F15" i="2" s="1"/>
  <c r="E32" i="2"/>
  <c r="E29" i="2"/>
  <c r="E27" i="2"/>
  <c r="F27" i="2" s="1"/>
  <c r="E41" i="2"/>
  <c r="E39" i="2"/>
  <c r="F39" i="2" s="1"/>
  <c r="E49" i="2"/>
  <c r="F49" i="2" s="1"/>
  <c r="F47" i="2"/>
  <c r="E11" i="2"/>
  <c r="E16" i="2"/>
  <c r="F16" i="2" s="1"/>
  <c r="E28" i="2"/>
  <c r="F28" i="2" s="1"/>
  <c r="E23" i="2"/>
  <c r="E25" i="2" s="1"/>
  <c r="F25" i="2" s="1"/>
  <c r="E44" i="2"/>
  <c r="E46" i="2" s="1"/>
  <c r="F46" i="2" s="1"/>
  <c r="E40" i="2"/>
  <c r="F40" i="2" s="1"/>
  <c r="E35" i="2"/>
  <c r="E50" i="2"/>
  <c r="E36" i="2" l="1"/>
  <c r="F36" i="2" s="1"/>
  <c r="F35" i="2"/>
  <c r="E45" i="2"/>
  <c r="F45" i="2" s="1"/>
  <c r="F44" i="2"/>
  <c r="E12" i="2"/>
  <c r="F12" i="2" s="1"/>
  <c r="F11" i="2"/>
  <c r="E13" i="2"/>
  <c r="F13" i="2" s="1"/>
  <c r="E42" i="2"/>
  <c r="F42" i="2" s="1"/>
  <c r="F41" i="2"/>
  <c r="E43" i="2"/>
  <c r="F43" i="2" s="1"/>
  <c r="E30" i="2"/>
  <c r="F30" i="2" s="1"/>
  <c r="E31" i="2"/>
  <c r="F31" i="2" s="1"/>
  <c r="F29" i="2"/>
  <c r="E37" i="2"/>
  <c r="F37" i="2" s="1"/>
  <c r="F50" i="2"/>
  <c r="E52" i="2"/>
  <c r="F52" i="2" s="1"/>
  <c r="E51" i="2"/>
  <c r="F51" i="2" s="1"/>
  <c r="E24" i="2"/>
  <c r="F24" i="2" s="1"/>
  <c r="F23" i="2"/>
  <c r="F32" i="2"/>
  <c r="E33" i="2"/>
  <c r="F33" i="2" s="1"/>
  <c r="E34" i="2"/>
  <c r="F34" i="2" s="1"/>
  <c r="E18" i="2"/>
  <c r="F18" i="2" s="1"/>
  <c r="E19" i="2"/>
  <c r="F19" i="2" s="1"/>
  <c r="F17" i="2"/>
  <c r="F20" i="2"/>
  <c r="E21" i="2"/>
  <c r="F21" i="2" s="1"/>
  <c r="E22" i="2"/>
  <c r="F22" i="2" s="1"/>
</calcChain>
</file>

<file path=xl/sharedStrings.xml><?xml version="1.0" encoding="utf-8"?>
<sst xmlns="http://schemas.openxmlformats.org/spreadsheetml/2006/main" count="864" uniqueCount="114">
  <si>
    <t>УТВЕРЖДЕНО</t>
  </si>
  <si>
    <t>приказ ГЛХУ "Червенский лесхоз"</t>
  </si>
  <si>
    <t xml:space="preserve"> </t>
  </si>
  <si>
    <t xml:space="preserve">отпускных цен на продукцию производимую ГЛХУ"Червенский лесхоз" и </t>
  </si>
  <si>
    <t>Наименование продукции</t>
  </si>
  <si>
    <t>Толщ.(мм)</t>
  </si>
  <si>
    <t>Сорт</t>
  </si>
  <si>
    <t>Цена за 1м3
без НДС, руб.</t>
  </si>
  <si>
    <t>Цена за 1м3
с НДС, руб.</t>
  </si>
  <si>
    <t>32-40</t>
  </si>
  <si>
    <t>44 и более</t>
  </si>
  <si>
    <t>Горбыль деловой</t>
  </si>
  <si>
    <t>Отходы лесопиления</t>
  </si>
  <si>
    <t>Опилки</t>
  </si>
  <si>
    <t>Примечание: ставка НДС 20%</t>
  </si>
  <si>
    <t>Начальник ПЭС</t>
  </si>
  <si>
    <t>Острожка пиломатериала обрезного с четырех сторон</t>
  </si>
  <si>
    <t>реализуемую на условиях франко-лесопромышленный склад</t>
  </si>
  <si>
    <t>Щепа топливная</t>
  </si>
  <si>
    <t>Экономист по ценам</t>
  </si>
  <si>
    <t>Т.Н Денисевич</t>
  </si>
  <si>
    <t>4</t>
  </si>
  <si>
    <t>С.Л.Батуро</t>
  </si>
  <si>
    <t>04.05.2020 № 204</t>
  </si>
  <si>
    <t>ПРЕЙСКУРАНТ  № 10</t>
  </si>
  <si>
    <t>Цены вводятся в действие с 01.06.2020 года</t>
  </si>
  <si>
    <t>Т.Н.Денисевич</t>
  </si>
  <si>
    <t>20.05.2020 № 233</t>
  </si>
  <si>
    <t>15-22</t>
  </si>
  <si>
    <t>15-22                 шириной до 100 мм.</t>
  </si>
  <si>
    <t>15-22                 шириной более 100 мм.</t>
  </si>
  <si>
    <t>Пиломатериалы обрезные  хвойных пород , доска длиной от 2,5 до 6,5 метров
СТБ 1713-2007</t>
  </si>
  <si>
    <t>Пиломатериалы необрезные  хвойных пород , доска длиной от 2,5 до 6,5 метров
СТБ 1713-2007</t>
  </si>
  <si>
    <t>Пиломатериалы обрезные  лиственных пород , доска длиной от 2,5 до 6,5 метров
СТБ 1714-2007</t>
  </si>
  <si>
    <t>Пиломатериалы необрезные мягколиственных пород , доска длиной от 2,5 до 6,5 метров
СТБ 1714-2007</t>
  </si>
  <si>
    <t>5</t>
  </si>
  <si>
    <t xml:space="preserve">Пиломатериалы обрезные  лиственных пород, длиной 1-2.5 метра  (доска штакетная) СТБ 1714-2007 </t>
  </si>
  <si>
    <t xml:space="preserve">Пиломатериалы обрезные  хвойных пород, длиной 1-2.5 метра  (доска штакетная) СТБ 1713-2007 </t>
  </si>
  <si>
    <t>22-31</t>
  </si>
  <si>
    <t>приказ директора Червенского лесхоза</t>
  </si>
  <si>
    <t>Цены вводятся в действие с 01.04.2021 года</t>
  </si>
  <si>
    <t>ПРЕЙСКУРАНТ  №  4</t>
  </si>
  <si>
    <t>32-43</t>
  </si>
  <si>
    <t xml:space="preserve">Пиломатериалы обрезные  хвойных пород, длиной 0,8-2,5 метра  (доска штакетная) СТБ 1713-2007 </t>
  </si>
  <si>
    <t xml:space="preserve">отпускных цен на продукцию производимую деревообрабатывающим цехом Червенского лесхоза и </t>
  </si>
  <si>
    <t xml:space="preserve">реализуемую на условиях франко-лесопромышленный склад </t>
  </si>
  <si>
    <t>15.03.2021 № 143</t>
  </si>
  <si>
    <t>Отходы деревопереработки</t>
  </si>
  <si>
    <t>Заготовки деревянные бессортовые</t>
  </si>
  <si>
    <t>Цены вводятся в действие с 01.03.2022 года</t>
  </si>
  <si>
    <t>т.15-22                 ш. до 100 мм.</t>
  </si>
  <si>
    <t>т.15-22                 ш. более 100 мм.</t>
  </si>
  <si>
    <t>Пиломатериалы обрезные мягколиственных пород , доска длиной от 2,5 до 6,5 метров
СТБ 1714-2007</t>
  </si>
  <si>
    <t>3</t>
  </si>
  <si>
    <t>08.02.2022 № 82</t>
  </si>
  <si>
    <t>Цена с учетом скидки 20% за 1м3
без НДС, руб.</t>
  </si>
  <si>
    <t>Цена учетом скидки 20% за 1м3
с НДС, руб.</t>
  </si>
  <si>
    <t>Перечень продукции естественной влажности</t>
  </si>
  <si>
    <t>реализуемую на условиях франко-лесопромышленный склад продавца и отпускных цен на нее</t>
  </si>
  <si>
    <t>20-31</t>
  </si>
  <si>
    <t>15-25</t>
  </si>
  <si>
    <t xml:space="preserve"> на условиях франко-лесопромышленный склад </t>
  </si>
  <si>
    <t>Перечень  отпускных цен на продукцию  для  физических лиц</t>
  </si>
  <si>
    <t>Пиломатериалы обрезные  хвойных пород , доска длиной от 3,1 до 6,5 метров
СТБ 1713-2007</t>
  </si>
  <si>
    <t>Пиломатериалы обрезные  хвойных пород , доска длиной 1,5  до 3,1 метров
СТБ 1713-2007</t>
  </si>
  <si>
    <t>б/с</t>
  </si>
  <si>
    <t xml:space="preserve"> реализуемую в соответствии с приказом директора Червенского лесхоза № 400 от 08.07.2022 г.</t>
  </si>
  <si>
    <t>08.07.2022 № 400</t>
  </si>
  <si>
    <t>Колья окоренные</t>
  </si>
  <si>
    <t>Изделия оцилиндрованные</t>
  </si>
  <si>
    <t>диаметр.(мм)</t>
  </si>
  <si>
    <t>50-100</t>
  </si>
  <si>
    <t>1,5-2,0</t>
  </si>
  <si>
    <t>длина, м</t>
  </si>
  <si>
    <t>ПРЕЙСКУРАНТ  №  4-2</t>
  </si>
  <si>
    <t>Цены вводятся в действие с 14.07.2022 года</t>
  </si>
  <si>
    <t xml:space="preserve">отпускных цен на продукцию производимую деревообрабатывающим цехом </t>
  </si>
  <si>
    <t xml:space="preserve">Червенского лесхоза, реализуемую на условиях франко-лесопромышленный склад </t>
  </si>
  <si>
    <t>приказ Червенского лесхоза</t>
  </si>
  <si>
    <t>Заготовки деревянные бессортовые ТУ BY 100195503.025-2021</t>
  </si>
  <si>
    <t>т.15-28                 ш. до 100 мм.</t>
  </si>
  <si>
    <t>т.15-28                 ш. более 100 мм.</t>
  </si>
  <si>
    <t>Скидка вводятся в действие с 20.05.2022 года и действует до отмены</t>
  </si>
  <si>
    <t xml:space="preserve"> реализуемую в соответствии с приказом директора Червенского лесхоза № 251 от 17.05.2022 г.</t>
  </si>
  <si>
    <t>Скидка вводятся в действие с 11.07.2022 года и действует до отмены</t>
  </si>
  <si>
    <t>отпускных цен на продукцию производимую деревообрабатывающим цехом Червенского лесхоза ,</t>
  </si>
  <si>
    <t xml:space="preserve"> предназначенную для использования в строительстве жилых домов в сельской местности </t>
  </si>
  <si>
    <t>Цены вводятся в действие с 01.01.2023 года</t>
  </si>
  <si>
    <t>А.И.Зеленкевич</t>
  </si>
  <si>
    <t>26.12.2022 № 815</t>
  </si>
  <si>
    <t>ПРЕЙСКУРАНТ  №  4-3</t>
  </si>
  <si>
    <t>размер скидки, %</t>
  </si>
  <si>
    <t>Цена за 1м3
сучетом кидки без НДС, руб.</t>
  </si>
  <si>
    <t>Скидка вводятся в действие с 25.01.2023 года и действует до отмены</t>
  </si>
  <si>
    <t>Пиломатериалы обрезные  хвойных пород, доска длиной от 3,1 до 6,5 метров
СТБ 1713-2007</t>
  </si>
  <si>
    <t xml:space="preserve"> реализуемую со скидками в соответствии с приказом Червенского лесхоза № 60 от 24.01.2023 г.</t>
  </si>
  <si>
    <t>имеющуюся в наличии на складе!!!</t>
  </si>
  <si>
    <r>
      <t>Перечень  отпускных цен на</t>
    </r>
    <r>
      <rPr>
        <b/>
        <i/>
        <sz val="18"/>
        <rFont val="Times New Roman Cyr"/>
        <charset val="204"/>
      </rPr>
      <t xml:space="preserve"> ГОТОВУЮ ПРОДУКЦИЮ</t>
    </r>
  </si>
  <si>
    <t xml:space="preserve">Скидка распространяется ТОЛЬКО !!! На продукцю имеющуюся в остатках на складе на момент обращения покупателя. </t>
  </si>
  <si>
    <t xml:space="preserve">Скидка не распространяется на продукцю изготавливаемую по заказам покупателей. </t>
  </si>
  <si>
    <t>Перечень  отпускных цен на продукцию с учетом скидки,</t>
  </si>
  <si>
    <t xml:space="preserve"> реализуемую в соответствии с приказом Червенского лесхоза № 424 от 30.08.2023 г. и № 443 от 12.09.2023 г.</t>
  </si>
  <si>
    <t>Начальник ПЭО</t>
  </si>
  <si>
    <t>Пиломатериалы обрезные  твердолиственных пород, доска длиной до 3,0метров
СТБ 1713-2007</t>
  </si>
  <si>
    <t>Пиломатериалы необрезные  твердолиственных пород, доска длиной до 3,0 метров
СТБ 1713-2007</t>
  </si>
  <si>
    <t>Цены вводятся в действие с 28.09.2023 года</t>
  </si>
  <si>
    <t xml:space="preserve"> производимые деревообрабатывающим цехом Червенского лесхоза, </t>
  </si>
  <si>
    <t>отпускных цен на  пиломатериалы твердолиственных- пород,</t>
  </si>
  <si>
    <t>27.09.2023 №  467</t>
  </si>
  <si>
    <t>с 08.02.2022</t>
  </si>
  <si>
    <t>с 23.06.2023</t>
  </si>
  <si>
    <t xml:space="preserve"> реализуемую в соответствии с приказом Червенского лесхоза № 38 от 16.01.2024г.</t>
  </si>
  <si>
    <t>с 17.01.2024</t>
  </si>
  <si>
    <t>Цены вводятся в действие 17.01.2024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</si>
</sst>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40" x14ac:knownFonts="1"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indexed="8"/>
      <name val="Times New Roman Cyr"/>
      <family val="1"/>
      <charset val="204"/>
    </font>
    <font>
      <sz val="10"/>
      <color indexed="8"/>
      <name val="Arial Cyr"/>
      <charset val="204"/>
    </font>
    <font>
      <sz val="14"/>
      <color indexed="8"/>
      <name val="Times New Roman Cyr"/>
      <family val="1"/>
      <charset val="204"/>
    </font>
    <font>
      <i/>
      <sz val="14"/>
      <color indexed="8"/>
      <name val="Arial Cyr"/>
      <charset val="204"/>
    </font>
    <font>
      <b/>
      <sz val="15"/>
      <color indexed="8"/>
      <name val="Times New Roman"/>
      <family val="1"/>
      <charset val="204"/>
    </font>
    <font>
      <b/>
      <sz val="15"/>
      <color indexed="8"/>
      <name val="Times New Roman Cyr"/>
      <charset val="204"/>
    </font>
    <font>
      <b/>
      <sz val="15"/>
      <color indexed="8"/>
      <name val="Times New Roman Cyr"/>
      <family val="1"/>
      <charset val="204"/>
    </font>
    <font>
      <sz val="15"/>
      <color indexed="8"/>
      <name val="Times New Roman Cyr"/>
      <family val="1"/>
      <charset val="204"/>
    </font>
    <font>
      <b/>
      <i/>
      <sz val="15"/>
      <color indexed="8"/>
      <name val="Times New Roman Cyr"/>
      <family val="1"/>
      <charset val="204"/>
    </font>
    <font>
      <i/>
      <sz val="15"/>
      <name val="Arial"/>
      <family val="2"/>
      <charset val="204"/>
    </font>
    <font>
      <sz val="15"/>
      <name val="Times New Roman"/>
      <family val="1"/>
      <charset val="204"/>
    </font>
    <font>
      <i/>
      <sz val="15"/>
      <color indexed="8"/>
      <name val="Arial"/>
      <family val="2"/>
      <charset val="204"/>
    </font>
    <font>
      <b/>
      <i/>
      <sz val="15"/>
      <color indexed="8"/>
      <name val="Times New Roman Cyr"/>
      <charset val="204"/>
    </font>
    <font>
      <b/>
      <i/>
      <sz val="15"/>
      <color indexed="8"/>
      <name val="Times New Roman"/>
      <family val="1"/>
      <charset val="204"/>
    </font>
    <font>
      <i/>
      <sz val="15"/>
      <color indexed="8"/>
      <name val="Arial Cyr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Calibri"/>
      <family val="2"/>
      <charset val="204"/>
      <scheme val="minor"/>
    </font>
    <font>
      <b/>
      <sz val="15"/>
      <name val="Times New Roman Cyr"/>
      <charset val="204"/>
    </font>
    <font>
      <sz val="16"/>
      <color indexed="8"/>
      <name val="Times New Roman Cyr"/>
      <family val="1"/>
      <charset val="204"/>
    </font>
    <font>
      <sz val="18"/>
      <color indexed="8"/>
      <name val="Times New Roman Cyr"/>
      <family val="1"/>
      <charset val="204"/>
    </font>
    <font>
      <sz val="18"/>
      <name val="Times New Roman Cyr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name val="Times New Roman Cyr"/>
      <family val="1"/>
      <charset val="204"/>
    </font>
    <font>
      <sz val="18"/>
      <name val="Calibri"/>
      <family val="2"/>
      <charset val="204"/>
      <scheme val="minor"/>
    </font>
    <font>
      <b/>
      <sz val="18"/>
      <name val="Times New Roman Cyr"/>
      <charset val="204"/>
    </font>
    <font>
      <b/>
      <sz val="18"/>
      <color indexed="8"/>
      <name val="Times New Roman Cyr"/>
      <charset val="204"/>
    </font>
    <font>
      <b/>
      <sz val="18"/>
      <color indexed="8"/>
      <name val="Times New Roman Cyr"/>
      <family val="1"/>
      <charset val="204"/>
    </font>
    <font>
      <i/>
      <sz val="18"/>
      <color indexed="8"/>
      <name val="Arial Cyr"/>
      <charset val="204"/>
    </font>
    <font>
      <sz val="18"/>
      <color indexed="8"/>
      <name val="Times New Roman"/>
      <family val="1"/>
      <charset val="204"/>
    </font>
    <font>
      <b/>
      <i/>
      <sz val="18"/>
      <color indexed="8"/>
      <name val="Times New Roman Cyr"/>
      <charset val="204"/>
    </font>
    <font>
      <b/>
      <i/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b/>
      <i/>
      <sz val="18"/>
      <color indexed="8"/>
      <name val="Times New Roman Cyr"/>
      <family val="1"/>
      <charset val="204"/>
    </font>
    <font>
      <b/>
      <i/>
      <sz val="18"/>
      <name val="Times New Roman Cyr"/>
      <charset val="204"/>
    </font>
    <font>
      <i/>
      <sz val="26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52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9" fontId="0" fillId="0" borderId="0" xfId="0" applyNumberFormat="1"/>
    <xf numFmtId="4" fontId="15" fillId="2" borderId="1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1" fillId="0" borderId="0" xfId="0" applyFont="1"/>
    <xf numFmtId="0" fontId="18" fillId="0" borderId="0" xfId="0" applyFont="1" applyBorder="1" applyAlignment="1">
      <alignment horizontal="left" vertical="center" wrapText="1"/>
    </xf>
    <xf numFmtId="0" fontId="0" fillId="0" borderId="0" xfId="0" applyBorder="1"/>
    <xf numFmtId="0" fontId="18" fillId="3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49" fontId="9" fillId="3" borderId="3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6" fillId="0" borderId="3" xfId="0" applyNumberFormat="1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5" fillId="3" borderId="0" xfId="0" applyFont="1" applyFill="1" applyBorder="1" applyAlignment="1">
      <alignment vertical="center" wrapText="1"/>
    </xf>
    <xf numFmtId="0" fontId="26" fillId="0" borderId="0" xfId="0" applyFont="1"/>
    <xf numFmtId="0" fontId="27" fillId="0" borderId="0" xfId="0" applyFont="1" applyBorder="1" applyAlignment="1">
      <alignment horizontal="center" vertical="center" wrapText="1"/>
    </xf>
    <xf numFmtId="0" fontId="28" fillId="0" borderId="0" xfId="0" applyFont="1"/>
    <xf numFmtId="0" fontId="31" fillId="0" borderId="0" xfId="0" applyFont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2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49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5" fillId="3" borderId="0" xfId="0" applyFont="1" applyFill="1" applyBorder="1" applyAlignment="1">
      <alignment vertical="center"/>
    </xf>
    <xf numFmtId="164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2" fontId="33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Border="1" applyAlignment="1">
      <alignment horizontal="center" vertical="center"/>
    </xf>
    <xf numFmtId="164" fontId="36" fillId="0" borderId="1" xfId="0" applyNumberFormat="1" applyFont="1" applyBorder="1" applyAlignment="1">
      <alignment horizontal="center" vertical="center"/>
    </xf>
    <xf numFmtId="4" fontId="35" fillId="2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Border="1" applyAlignment="1">
      <alignment horizontal="center" vertical="center"/>
    </xf>
    <xf numFmtId="3" fontId="33" fillId="0" borderId="1" xfId="0" applyNumberFormat="1" applyFont="1" applyBorder="1" applyAlignment="1">
      <alignment horizontal="center" vertical="center"/>
    </xf>
    <xf numFmtId="4" fontId="33" fillId="2" borderId="1" xfId="0" applyNumberFormat="1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 vertical="center" wrapText="1"/>
    </xf>
    <xf numFmtId="49" fontId="24" fillId="0" borderId="3" xfId="0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" fontId="33" fillId="0" borderId="3" xfId="0" applyNumberFormat="1" applyFont="1" applyBorder="1" applyAlignment="1">
      <alignment horizontal="center" vertical="center"/>
    </xf>
    <xf numFmtId="0" fontId="33" fillId="3" borderId="3" xfId="0" applyNumberFormat="1" applyFont="1" applyFill="1" applyBorder="1" applyAlignment="1">
      <alignment horizontal="center" vertical="center"/>
    </xf>
    <xf numFmtId="49" fontId="24" fillId="3" borderId="3" xfId="0" applyNumberFormat="1" applyFont="1" applyFill="1" applyBorder="1" applyAlignment="1">
      <alignment horizontal="center" vertical="center"/>
    </xf>
    <xf numFmtId="164" fontId="33" fillId="3" borderId="3" xfId="0" applyNumberFormat="1" applyFont="1" applyFill="1" applyBorder="1" applyAlignment="1">
      <alignment horizontal="center" vertical="center"/>
    </xf>
    <xf numFmtId="49" fontId="24" fillId="3" borderId="1" xfId="0" applyNumberFormat="1" applyFont="1" applyFill="1" applyBorder="1" applyAlignment="1">
      <alignment horizontal="center" vertical="center"/>
    </xf>
    <xf numFmtId="164" fontId="33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37" fillId="3" borderId="3" xfId="0" applyFont="1" applyFill="1" applyBorder="1" applyAlignment="1">
      <alignment horizontal="center" vertical="center" wrapText="1"/>
    </xf>
    <xf numFmtId="0" fontId="37" fillId="3" borderId="2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"/>
  <sheetViews>
    <sheetView view="pageBreakPreview" topLeftCell="A6" zoomScale="60" zoomScaleNormal="100" workbookViewId="0">
      <selection activeCell="G14" sqref="G14"/>
    </sheetView>
  </sheetViews>
  <sheetFormatPr defaultRowHeight="12.75" x14ac:dyDescent="0.2"/>
  <cols>
    <col min="1" max="1" width="75.7109375" customWidth="1"/>
    <col min="2" max="2" width="31.85546875" customWidth="1"/>
    <col min="3" max="3" width="12.7109375" customWidth="1"/>
    <col min="4" max="5" width="19.42578125" customWidth="1"/>
    <col min="6" max="6" width="23" customWidth="1"/>
    <col min="7" max="7" width="21.28515625" customWidth="1"/>
    <col min="8" max="8" width="19.5703125" customWidth="1"/>
    <col min="13" max="14" width="11.5703125" customWidth="1"/>
    <col min="258" max="258" width="63" customWidth="1"/>
    <col min="259" max="259" width="17.28515625" customWidth="1"/>
    <col min="260" max="260" width="12.7109375" customWidth="1"/>
    <col min="261" max="261" width="19.42578125" customWidth="1"/>
    <col min="262" max="262" width="23" customWidth="1"/>
    <col min="269" max="270" width="11.5703125" customWidth="1"/>
    <col min="514" max="514" width="63" customWidth="1"/>
    <col min="515" max="515" width="17.28515625" customWidth="1"/>
    <col min="516" max="516" width="12.7109375" customWidth="1"/>
    <col min="517" max="517" width="19.42578125" customWidth="1"/>
    <col min="518" max="518" width="23" customWidth="1"/>
    <col min="525" max="526" width="11.5703125" customWidth="1"/>
    <col min="770" max="770" width="63" customWidth="1"/>
    <col min="771" max="771" width="17.28515625" customWidth="1"/>
    <col min="772" max="772" width="12.7109375" customWidth="1"/>
    <col min="773" max="773" width="19.42578125" customWidth="1"/>
    <col min="774" max="774" width="23" customWidth="1"/>
    <col min="781" max="782" width="11.5703125" customWidth="1"/>
    <col min="1026" max="1026" width="63" customWidth="1"/>
    <col min="1027" max="1027" width="17.28515625" customWidth="1"/>
    <col min="1028" max="1028" width="12.7109375" customWidth="1"/>
    <col min="1029" max="1029" width="19.42578125" customWidth="1"/>
    <col min="1030" max="1030" width="23" customWidth="1"/>
    <col min="1037" max="1038" width="11.5703125" customWidth="1"/>
    <col min="1282" max="1282" width="63" customWidth="1"/>
    <col min="1283" max="1283" width="17.28515625" customWidth="1"/>
    <col min="1284" max="1284" width="12.7109375" customWidth="1"/>
    <col min="1285" max="1285" width="19.42578125" customWidth="1"/>
    <col min="1286" max="1286" width="23" customWidth="1"/>
    <col min="1293" max="1294" width="11.5703125" customWidth="1"/>
    <col min="1538" max="1538" width="63" customWidth="1"/>
    <col min="1539" max="1539" width="17.28515625" customWidth="1"/>
    <col min="1540" max="1540" width="12.7109375" customWidth="1"/>
    <col min="1541" max="1541" width="19.42578125" customWidth="1"/>
    <col min="1542" max="1542" width="23" customWidth="1"/>
    <col min="1549" max="1550" width="11.5703125" customWidth="1"/>
    <col min="1794" max="1794" width="63" customWidth="1"/>
    <col min="1795" max="1795" width="17.28515625" customWidth="1"/>
    <col min="1796" max="1796" width="12.7109375" customWidth="1"/>
    <col min="1797" max="1797" width="19.42578125" customWidth="1"/>
    <col min="1798" max="1798" width="23" customWidth="1"/>
    <col min="1805" max="1806" width="11.5703125" customWidth="1"/>
    <col min="2050" max="2050" width="63" customWidth="1"/>
    <col min="2051" max="2051" width="17.28515625" customWidth="1"/>
    <col min="2052" max="2052" width="12.7109375" customWidth="1"/>
    <col min="2053" max="2053" width="19.42578125" customWidth="1"/>
    <col min="2054" max="2054" width="23" customWidth="1"/>
    <col min="2061" max="2062" width="11.5703125" customWidth="1"/>
    <col min="2306" max="2306" width="63" customWidth="1"/>
    <col min="2307" max="2307" width="17.28515625" customWidth="1"/>
    <col min="2308" max="2308" width="12.7109375" customWidth="1"/>
    <col min="2309" max="2309" width="19.42578125" customWidth="1"/>
    <col min="2310" max="2310" width="23" customWidth="1"/>
    <col min="2317" max="2318" width="11.5703125" customWidth="1"/>
    <col min="2562" max="2562" width="63" customWidth="1"/>
    <col min="2563" max="2563" width="17.28515625" customWidth="1"/>
    <col min="2564" max="2564" width="12.7109375" customWidth="1"/>
    <col min="2565" max="2565" width="19.42578125" customWidth="1"/>
    <col min="2566" max="2566" width="23" customWidth="1"/>
    <col min="2573" max="2574" width="11.5703125" customWidth="1"/>
    <col min="2818" max="2818" width="63" customWidth="1"/>
    <col min="2819" max="2819" width="17.28515625" customWidth="1"/>
    <col min="2820" max="2820" width="12.7109375" customWidth="1"/>
    <col min="2821" max="2821" width="19.42578125" customWidth="1"/>
    <col min="2822" max="2822" width="23" customWidth="1"/>
    <col min="2829" max="2830" width="11.5703125" customWidth="1"/>
    <col min="3074" max="3074" width="63" customWidth="1"/>
    <col min="3075" max="3075" width="17.28515625" customWidth="1"/>
    <col min="3076" max="3076" width="12.7109375" customWidth="1"/>
    <col min="3077" max="3077" width="19.42578125" customWidth="1"/>
    <col min="3078" max="3078" width="23" customWidth="1"/>
    <col min="3085" max="3086" width="11.5703125" customWidth="1"/>
    <col min="3330" max="3330" width="63" customWidth="1"/>
    <col min="3331" max="3331" width="17.28515625" customWidth="1"/>
    <col min="3332" max="3332" width="12.7109375" customWidth="1"/>
    <col min="3333" max="3333" width="19.42578125" customWidth="1"/>
    <col min="3334" max="3334" width="23" customWidth="1"/>
    <col min="3341" max="3342" width="11.5703125" customWidth="1"/>
    <col min="3586" max="3586" width="63" customWidth="1"/>
    <col min="3587" max="3587" width="17.28515625" customWidth="1"/>
    <col min="3588" max="3588" width="12.7109375" customWidth="1"/>
    <col min="3589" max="3589" width="19.42578125" customWidth="1"/>
    <col min="3590" max="3590" width="23" customWidth="1"/>
    <col min="3597" max="3598" width="11.5703125" customWidth="1"/>
    <col min="3842" max="3842" width="63" customWidth="1"/>
    <col min="3843" max="3843" width="17.28515625" customWidth="1"/>
    <col min="3844" max="3844" width="12.7109375" customWidth="1"/>
    <col min="3845" max="3845" width="19.42578125" customWidth="1"/>
    <col min="3846" max="3846" width="23" customWidth="1"/>
    <col min="3853" max="3854" width="11.5703125" customWidth="1"/>
    <col min="4098" max="4098" width="63" customWidth="1"/>
    <col min="4099" max="4099" width="17.28515625" customWidth="1"/>
    <col min="4100" max="4100" width="12.7109375" customWidth="1"/>
    <col min="4101" max="4101" width="19.42578125" customWidth="1"/>
    <col min="4102" max="4102" width="23" customWidth="1"/>
    <col min="4109" max="4110" width="11.5703125" customWidth="1"/>
    <col min="4354" max="4354" width="63" customWidth="1"/>
    <col min="4355" max="4355" width="17.28515625" customWidth="1"/>
    <col min="4356" max="4356" width="12.7109375" customWidth="1"/>
    <col min="4357" max="4357" width="19.42578125" customWidth="1"/>
    <col min="4358" max="4358" width="23" customWidth="1"/>
    <col min="4365" max="4366" width="11.5703125" customWidth="1"/>
    <col min="4610" max="4610" width="63" customWidth="1"/>
    <col min="4611" max="4611" width="17.28515625" customWidth="1"/>
    <col min="4612" max="4612" width="12.7109375" customWidth="1"/>
    <col min="4613" max="4613" width="19.42578125" customWidth="1"/>
    <col min="4614" max="4614" width="23" customWidth="1"/>
    <col min="4621" max="4622" width="11.5703125" customWidth="1"/>
    <col min="4866" max="4866" width="63" customWidth="1"/>
    <col min="4867" max="4867" width="17.28515625" customWidth="1"/>
    <col min="4868" max="4868" width="12.7109375" customWidth="1"/>
    <col min="4869" max="4869" width="19.42578125" customWidth="1"/>
    <col min="4870" max="4870" width="23" customWidth="1"/>
    <col min="4877" max="4878" width="11.5703125" customWidth="1"/>
    <col min="5122" max="5122" width="63" customWidth="1"/>
    <col min="5123" max="5123" width="17.28515625" customWidth="1"/>
    <col min="5124" max="5124" width="12.7109375" customWidth="1"/>
    <col min="5125" max="5125" width="19.42578125" customWidth="1"/>
    <col min="5126" max="5126" width="23" customWidth="1"/>
    <col min="5133" max="5134" width="11.5703125" customWidth="1"/>
    <col min="5378" max="5378" width="63" customWidth="1"/>
    <col min="5379" max="5379" width="17.28515625" customWidth="1"/>
    <col min="5380" max="5380" width="12.7109375" customWidth="1"/>
    <col min="5381" max="5381" width="19.42578125" customWidth="1"/>
    <col min="5382" max="5382" width="23" customWidth="1"/>
    <col min="5389" max="5390" width="11.5703125" customWidth="1"/>
    <col min="5634" max="5634" width="63" customWidth="1"/>
    <col min="5635" max="5635" width="17.28515625" customWidth="1"/>
    <col min="5636" max="5636" width="12.7109375" customWidth="1"/>
    <col min="5637" max="5637" width="19.42578125" customWidth="1"/>
    <col min="5638" max="5638" width="23" customWidth="1"/>
    <col min="5645" max="5646" width="11.5703125" customWidth="1"/>
    <col min="5890" max="5890" width="63" customWidth="1"/>
    <col min="5891" max="5891" width="17.28515625" customWidth="1"/>
    <col min="5892" max="5892" width="12.7109375" customWidth="1"/>
    <col min="5893" max="5893" width="19.42578125" customWidth="1"/>
    <col min="5894" max="5894" width="23" customWidth="1"/>
    <col min="5901" max="5902" width="11.5703125" customWidth="1"/>
    <col min="6146" max="6146" width="63" customWidth="1"/>
    <col min="6147" max="6147" width="17.28515625" customWidth="1"/>
    <col min="6148" max="6148" width="12.7109375" customWidth="1"/>
    <col min="6149" max="6149" width="19.42578125" customWidth="1"/>
    <col min="6150" max="6150" width="23" customWidth="1"/>
    <col min="6157" max="6158" width="11.5703125" customWidth="1"/>
    <col min="6402" max="6402" width="63" customWidth="1"/>
    <col min="6403" max="6403" width="17.28515625" customWidth="1"/>
    <col min="6404" max="6404" width="12.7109375" customWidth="1"/>
    <col min="6405" max="6405" width="19.42578125" customWidth="1"/>
    <col min="6406" max="6406" width="23" customWidth="1"/>
    <col min="6413" max="6414" width="11.5703125" customWidth="1"/>
    <col min="6658" max="6658" width="63" customWidth="1"/>
    <col min="6659" max="6659" width="17.28515625" customWidth="1"/>
    <col min="6660" max="6660" width="12.7109375" customWidth="1"/>
    <col min="6661" max="6661" width="19.42578125" customWidth="1"/>
    <col min="6662" max="6662" width="23" customWidth="1"/>
    <col min="6669" max="6670" width="11.5703125" customWidth="1"/>
    <col min="6914" max="6914" width="63" customWidth="1"/>
    <col min="6915" max="6915" width="17.28515625" customWidth="1"/>
    <col min="6916" max="6916" width="12.7109375" customWidth="1"/>
    <col min="6917" max="6917" width="19.42578125" customWidth="1"/>
    <col min="6918" max="6918" width="23" customWidth="1"/>
    <col min="6925" max="6926" width="11.5703125" customWidth="1"/>
    <col min="7170" max="7170" width="63" customWidth="1"/>
    <col min="7171" max="7171" width="17.28515625" customWidth="1"/>
    <col min="7172" max="7172" width="12.7109375" customWidth="1"/>
    <col min="7173" max="7173" width="19.42578125" customWidth="1"/>
    <col min="7174" max="7174" width="23" customWidth="1"/>
    <col min="7181" max="7182" width="11.5703125" customWidth="1"/>
    <col min="7426" max="7426" width="63" customWidth="1"/>
    <col min="7427" max="7427" width="17.28515625" customWidth="1"/>
    <col min="7428" max="7428" width="12.7109375" customWidth="1"/>
    <col min="7429" max="7429" width="19.42578125" customWidth="1"/>
    <col min="7430" max="7430" width="23" customWidth="1"/>
    <col min="7437" max="7438" width="11.5703125" customWidth="1"/>
    <col min="7682" max="7682" width="63" customWidth="1"/>
    <col min="7683" max="7683" width="17.28515625" customWidth="1"/>
    <col min="7684" max="7684" width="12.7109375" customWidth="1"/>
    <col min="7685" max="7685" width="19.42578125" customWidth="1"/>
    <col min="7686" max="7686" width="23" customWidth="1"/>
    <col min="7693" max="7694" width="11.5703125" customWidth="1"/>
    <col min="7938" max="7938" width="63" customWidth="1"/>
    <col min="7939" max="7939" width="17.28515625" customWidth="1"/>
    <col min="7940" max="7940" width="12.7109375" customWidth="1"/>
    <col min="7941" max="7941" width="19.42578125" customWidth="1"/>
    <col min="7942" max="7942" width="23" customWidth="1"/>
    <col min="7949" max="7950" width="11.5703125" customWidth="1"/>
    <col min="8194" max="8194" width="63" customWidth="1"/>
    <col min="8195" max="8195" width="17.28515625" customWidth="1"/>
    <col min="8196" max="8196" width="12.7109375" customWidth="1"/>
    <col min="8197" max="8197" width="19.42578125" customWidth="1"/>
    <col min="8198" max="8198" width="23" customWidth="1"/>
    <col min="8205" max="8206" width="11.5703125" customWidth="1"/>
    <col min="8450" max="8450" width="63" customWidth="1"/>
    <col min="8451" max="8451" width="17.28515625" customWidth="1"/>
    <col min="8452" max="8452" width="12.7109375" customWidth="1"/>
    <col min="8453" max="8453" width="19.42578125" customWidth="1"/>
    <col min="8454" max="8454" width="23" customWidth="1"/>
    <col min="8461" max="8462" width="11.5703125" customWidth="1"/>
    <col min="8706" max="8706" width="63" customWidth="1"/>
    <col min="8707" max="8707" width="17.28515625" customWidth="1"/>
    <col min="8708" max="8708" width="12.7109375" customWidth="1"/>
    <col min="8709" max="8709" width="19.42578125" customWidth="1"/>
    <col min="8710" max="8710" width="23" customWidth="1"/>
    <col min="8717" max="8718" width="11.5703125" customWidth="1"/>
    <col min="8962" max="8962" width="63" customWidth="1"/>
    <col min="8963" max="8963" width="17.28515625" customWidth="1"/>
    <col min="8964" max="8964" width="12.7109375" customWidth="1"/>
    <col min="8965" max="8965" width="19.42578125" customWidth="1"/>
    <col min="8966" max="8966" width="23" customWidth="1"/>
    <col min="8973" max="8974" width="11.5703125" customWidth="1"/>
    <col min="9218" max="9218" width="63" customWidth="1"/>
    <col min="9219" max="9219" width="17.28515625" customWidth="1"/>
    <col min="9220" max="9220" width="12.7109375" customWidth="1"/>
    <col min="9221" max="9221" width="19.42578125" customWidth="1"/>
    <col min="9222" max="9222" width="23" customWidth="1"/>
    <col min="9229" max="9230" width="11.5703125" customWidth="1"/>
    <col min="9474" max="9474" width="63" customWidth="1"/>
    <col min="9475" max="9475" width="17.28515625" customWidth="1"/>
    <col min="9476" max="9476" width="12.7109375" customWidth="1"/>
    <col min="9477" max="9477" width="19.42578125" customWidth="1"/>
    <col min="9478" max="9478" width="23" customWidth="1"/>
    <col min="9485" max="9486" width="11.5703125" customWidth="1"/>
    <col min="9730" max="9730" width="63" customWidth="1"/>
    <col min="9731" max="9731" width="17.28515625" customWidth="1"/>
    <col min="9732" max="9732" width="12.7109375" customWidth="1"/>
    <col min="9733" max="9733" width="19.42578125" customWidth="1"/>
    <col min="9734" max="9734" width="23" customWidth="1"/>
    <col min="9741" max="9742" width="11.5703125" customWidth="1"/>
    <col min="9986" max="9986" width="63" customWidth="1"/>
    <col min="9987" max="9987" width="17.28515625" customWidth="1"/>
    <col min="9988" max="9988" width="12.7109375" customWidth="1"/>
    <col min="9989" max="9989" width="19.42578125" customWidth="1"/>
    <col min="9990" max="9990" width="23" customWidth="1"/>
    <col min="9997" max="9998" width="11.5703125" customWidth="1"/>
    <col min="10242" max="10242" width="63" customWidth="1"/>
    <col min="10243" max="10243" width="17.28515625" customWidth="1"/>
    <col min="10244" max="10244" width="12.7109375" customWidth="1"/>
    <col min="10245" max="10245" width="19.42578125" customWidth="1"/>
    <col min="10246" max="10246" width="23" customWidth="1"/>
    <col min="10253" max="10254" width="11.5703125" customWidth="1"/>
    <col min="10498" max="10498" width="63" customWidth="1"/>
    <col min="10499" max="10499" width="17.28515625" customWidth="1"/>
    <col min="10500" max="10500" width="12.7109375" customWidth="1"/>
    <col min="10501" max="10501" width="19.42578125" customWidth="1"/>
    <col min="10502" max="10502" width="23" customWidth="1"/>
    <col min="10509" max="10510" width="11.5703125" customWidth="1"/>
    <col min="10754" max="10754" width="63" customWidth="1"/>
    <col min="10755" max="10755" width="17.28515625" customWidth="1"/>
    <col min="10756" max="10756" width="12.7109375" customWidth="1"/>
    <col min="10757" max="10757" width="19.42578125" customWidth="1"/>
    <col min="10758" max="10758" width="23" customWidth="1"/>
    <col min="10765" max="10766" width="11.5703125" customWidth="1"/>
    <col min="11010" max="11010" width="63" customWidth="1"/>
    <col min="11011" max="11011" width="17.28515625" customWidth="1"/>
    <col min="11012" max="11012" width="12.7109375" customWidth="1"/>
    <col min="11013" max="11013" width="19.42578125" customWidth="1"/>
    <col min="11014" max="11014" width="23" customWidth="1"/>
    <col min="11021" max="11022" width="11.5703125" customWidth="1"/>
    <col min="11266" max="11266" width="63" customWidth="1"/>
    <col min="11267" max="11267" width="17.28515625" customWidth="1"/>
    <col min="11268" max="11268" width="12.7109375" customWidth="1"/>
    <col min="11269" max="11269" width="19.42578125" customWidth="1"/>
    <col min="11270" max="11270" width="23" customWidth="1"/>
    <col min="11277" max="11278" width="11.5703125" customWidth="1"/>
    <col min="11522" max="11522" width="63" customWidth="1"/>
    <col min="11523" max="11523" width="17.28515625" customWidth="1"/>
    <col min="11524" max="11524" width="12.7109375" customWidth="1"/>
    <col min="11525" max="11525" width="19.42578125" customWidth="1"/>
    <col min="11526" max="11526" width="23" customWidth="1"/>
    <col min="11533" max="11534" width="11.5703125" customWidth="1"/>
    <col min="11778" max="11778" width="63" customWidth="1"/>
    <col min="11779" max="11779" width="17.28515625" customWidth="1"/>
    <col min="11780" max="11780" width="12.7109375" customWidth="1"/>
    <col min="11781" max="11781" width="19.42578125" customWidth="1"/>
    <col min="11782" max="11782" width="23" customWidth="1"/>
    <col min="11789" max="11790" width="11.5703125" customWidth="1"/>
    <col min="12034" max="12034" width="63" customWidth="1"/>
    <col min="12035" max="12035" width="17.28515625" customWidth="1"/>
    <col min="12036" max="12036" width="12.7109375" customWidth="1"/>
    <col min="12037" max="12037" width="19.42578125" customWidth="1"/>
    <col min="12038" max="12038" width="23" customWidth="1"/>
    <col min="12045" max="12046" width="11.5703125" customWidth="1"/>
    <col min="12290" max="12290" width="63" customWidth="1"/>
    <col min="12291" max="12291" width="17.28515625" customWidth="1"/>
    <col min="12292" max="12292" width="12.7109375" customWidth="1"/>
    <col min="12293" max="12293" width="19.42578125" customWidth="1"/>
    <col min="12294" max="12294" width="23" customWidth="1"/>
    <col min="12301" max="12302" width="11.5703125" customWidth="1"/>
    <col min="12546" max="12546" width="63" customWidth="1"/>
    <col min="12547" max="12547" width="17.28515625" customWidth="1"/>
    <col min="12548" max="12548" width="12.7109375" customWidth="1"/>
    <col min="12549" max="12549" width="19.42578125" customWidth="1"/>
    <col min="12550" max="12550" width="23" customWidth="1"/>
    <col min="12557" max="12558" width="11.5703125" customWidth="1"/>
    <col min="12802" max="12802" width="63" customWidth="1"/>
    <col min="12803" max="12803" width="17.28515625" customWidth="1"/>
    <col min="12804" max="12804" width="12.7109375" customWidth="1"/>
    <col min="12805" max="12805" width="19.42578125" customWidth="1"/>
    <col min="12806" max="12806" width="23" customWidth="1"/>
    <col min="12813" max="12814" width="11.5703125" customWidth="1"/>
    <col min="13058" max="13058" width="63" customWidth="1"/>
    <col min="13059" max="13059" width="17.28515625" customWidth="1"/>
    <col min="13060" max="13060" width="12.7109375" customWidth="1"/>
    <col min="13061" max="13061" width="19.42578125" customWidth="1"/>
    <col min="13062" max="13062" width="23" customWidth="1"/>
    <col min="13069" max="13070" width="11.5703125" customWidth="1"/>
    <col min="13314" max="13314" width="63" customWidth="1"/>
    <col min="13315" max="13315" width="17.28515625" customWidth="1"/>
    <col min="13316" max="13316" width="12.7109375" customWidth="1"/>
    <col min="13317" max="13317" width="19.42578125" customWidth="1"/>
    <col min="13318" max="13318" width="23" customWidth="1"/>
    <col min="13325" max="13326" width="11.5703125" customWidth="1"/>
    <col min="13570" max="13570" width="63" customWidth="1"/>
    <col min="13571" max="13571" width="17.28515625" customWidth="1"/>
    <col min="13572" max="13572" width="12.7109375" customWidth="1"/>
    <col min="13573" max="13573" width="19.42578125" customWidth="1"/>
    <col min="13574" max="13574" width="23" customWidth="1"/>
    <col min="13581" max="13582" width="11.5703125" customWidth="1"/>
    <col min="13826" max="13826" width="63" customWidth="1"/>
    <col min="13827" max="13827" width="17.28515625" customWidth="1"/>
    <col min="13828" max="13828" width="12.7109375" customWidth="1"/>
    <col min="13829" max="13829" width="19.42578125" customWidth="1"/>
    <col min="13830" max="13830" width="23" customWidth="1"/>
    <col min="13837" max="13838" width="11.5703125" customWidth="1"/>
    <col min="14082" max="14082" width="63" customWidth="1"/>
    <col min="14083" max="14083" width="17.28515625" customWidth="1"/>
    <col min="14084" max="14084" width="12.7109375" customWidth="1"/>
    <col min="14085" max="14085" width="19.42578125" customWidth="1"/>
    <col min="14086" max="14086" width="23" customWidth="1"/>
    <col min="14093" max="14094" width="11.5703125" customWidth="1"/>
    <col min="14338" max="14338" width="63" customWidth="1"/>
    <col min="14339" max="14339" width="17.28515625" customWidth="1"/>
    <col min="14340" max="14340" width="12.7109375" customWidth="1"/>
    <col min="14341" max="14341" width="19.42578125" customWidth="1"/>
    <col min="14342" max="14342" width="23" customWidth="1"/>
    <col min="14349" max="14350" width="11.5703125" customWidth="1"/>
    <col min="14594" max="14594" width="63" customWidth="1"/>
    <col min="14595" max="14595" width="17.28515625" customWidth="1"/>
    <col min="14596" max="14596" width="12.7109375" customWidth="1"/>
    <col min="14597" max="14597" width="19.42578125" customWidth="1"/>
    <col min="14598" max="14598" width="23" customWidth="1"/>
    <col min="14605" max="14606" width="11.5703125" customWidth="1"/>
    <col min="14850" max="14850" width="63" customWidth="1"/>
    <col min="14851" max="14851" width="17.28515625" customWidth="1"/>
    <col min="14852" max="14852" width="12.7109375" customWidth="1"/>
    <col min="14853" max="14853" width="19.42578125" customWidth="1"/>
    <col min="14854" max="14854" width="23" customWidth="1"/>
    <col min="14861" max="14862" width="11.5703125" customWidth="1"/>
    <col min="15106" max="15106" width="63" customWidth="1"/>
    <col min="15107" max="15107" width="17.28515625" customWidth="1"/>
    <col min="15108" max="15108" width="12.7109375" customWidth="1"/>
    <col min="15109" max="15109" width="19.42578125" customWidth="1"/>
    <col min="15110" max="15110" width="23" customWidth="1"/>
    <col min="15117" max="15118" width="11.5703125" customWidth="1"/>
    <col min="15362" max="15362" width="63" customWidth="1"/>
    <col min="15363" max="15363" width="17.28515625" customWidth="1"/>
    <col min="15364" max="15364" width="12.7109375" customWidth="1"/>
    <col min="15365" max="15365" width="19.42578125" customWidth="1"/>
    <col min="15366" max="15366" width="23" customWidth="1"/>
    <col min="15373" max="15374" width="11.5703125" customWidth="1"/>
    <col min="15618" max="15618" width="63" customWidth="1"/>
    <col min="15619" max="15619" width="17.28515625" customWidth="1"/>
    <col min="15620" max="15620" width="12.7109375" customWidth="1"/>
    <col min="15621" max="15621" width="19.42578125" customWidth="1"/>
    <col min="15622" max="15622" width="23" customWidth="1"/>
    <col min="15629" max="15630" width="11.5703125" customWidth="1"/>
    <col min="15874" max="15874" width="63" customWidth="1"/>
    <col min="15875" max="15875" width="17.28515625" customWidth="1"/>
    <col min="15876" max="15876" width="12.7109375" customWidth="1"/>
    <col min="15877" max="15877" width="19.42578125" customWidth="1"/>
    <col min="15878" max="15878" width="23" customWidth="1"/>
    <col min="15885" max="15886" width="11.5703125" customWidth="1"/>
    <col min="16130" max="16130" width="63" customWidth="1"/>
    <col min="16131" max="16131" width="17.28515625" customWidth="1"/>
    <col min="16132" max="16132" width="12.7109375" customWidth="1"/>
    <col min="16133" max="16133" width="19.42578125" customWidth="1"/>
    <col min="16134" max="16134" width="23" customWidth="1"/>
    <col min="16141" max="16142" width="11.5703125" customWidth="1"/>
  </cols>
  <sheetData>
    <row r="1" spans="1:12" ht="18.75" customHeight="1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</row>
    <row r="2" spans="1:12" ht="18.75" customHeight="1" x14ac:dyDescent="0.2">
      <c r="A2" s="27"/>
      <c r="B2" s="27"/>
      <c r="C2" s="28"/>
      <c r="D2" s="127" t="s">
        <v>1</v>
      </c>
      <c r="E2" s="127"/>
      <c r="F2" s="127"/>
      <c r="G2" s="127"/>
      <c r="H2" s="127"/>
      <c r="I2" s="127"/>
      <c r="J2" s="127"/>
      <c r="K2" s="127"/>
    </row>
    <row r="3" spans="1:12" ht="18.75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35"/>
      <c r="H3" s="35"/>
      <c r="I3" s="35"/>
      <c r="J3" s="35"/>
      <c r="K3" s="35"/>
    </row>
    <row r="4" spans="1:12" ht="18.75" x14ac:dyDescent="0.2">
      <c r="A4" s="30"/>
      <c r="B4" s="30"/>
      <c r="C4" s="30" t="s">
        <v>2</v>
      </c>
      <c r="D4" s="33"/>
      <c r="E4" s="33"/>
      <c r="F4" s="31"/>
      <c r="G4" s="32"/>
      <c r="H4" s="32"/>
      <c r="I4" s="32"/>
      <c r="J4" s="32"/>
      <c r="K4" s="32"/>
    </row>
    <row r="5" spans="1:12" ht="1.5" customHeight="1" x14ac:dyDescent="0.2">
      <c r="A5" s="30"/>
      <c r="B5" s="30"/>
      <c r="C5" s="30"/>
      <c r="D5" s="31"/>
      <c r="E5" s="31"/>
      <c r="F5" s="31"/>
      <c r="G5" s="32"/>
      <c r="H5" s="32"/>
      <c r="I5" s="32"/>
      <c r="J5" s="32"/>
      <c r="K5" s="32"/>
    </row>
    <row r="6" spans="1:12" ht="19.5" x14ac:dyDescent="0.2">
      <c r="A6" s="128" t="s">
        <v>24</v>
      </c>
      <c r="B6" s="128"/>
      <c r="C6" s="128"/>
      <c r="D6" s="128"/>
      <c r="E6" s="128"/>
      <c r="F6" s="128"/>
      <c r="G6" s="32"/>
      <c r="H6" s="32"/>
      <c r="I6" s="32"/>
      <c r="J6" s="32"/>
      <c r="K6" s="32"/>
    </row>
    <row r="7" spans="1:12" ht="19.5" x14ac:dyDescent="0.2">
      <c r="A7" s="129" t="s">
        <v>3</v>
      </c>
      <c r="B7" s="129"/>
      <c r="C7" s="129"/>
      <c r="D7" s="129"/>
      <c r="E7" s="129"/>
      <c r="F7" s="129"/>
    </row>
    <row r="8" spans="1:12" ht="19.5" x14ac:dyDescent="0.2">
      <c r="A8" s="129" t="s">
        <v>17</v>
      </c>
      <c r="B8" s="129"/>
      <c r="C8" s="129"/>
      <c r="D8" s="129"/>
      <c r="E8" s="129"/>
      <c r="F8" s="129"/>
    </row>
    <row r="9" spans="1:12" ht="9.75" customHeight="1" x14ac:dyDescent="0.2">
      <c r="A9" s="4"/>
      <c r="B9" s="4"/>
      <c r="C9" s="4"/>
      <c r="D9" s="3"/>
      <c r="E9" s="3"/>
      <c r="F9" s="3"/>
    </row>
    <row r="10" spans="1:12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8</v>
      </c>
    </row>
    <row r="11" spans="1:12" ht="20.25" x14ac:dyDescent="0.2">
      <c r="A11" s="131" t="s">
        <v>31</v>
      </c>
      <c r="B11" s="6" t="s">
        <v>38</v>
      </c>
      <c r="C11" s="123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9">
        <f>G14*1.2</f>
        <v>318</v>
      </c>
      <c r="H11" s="10">
        <f>G11*120%</f>
        <v>381.59999999999997</v>
      </c>
      <c r="L11" s="11"/>
    </row>
    <row r="12" spans="1:12" ht="20.25" x14ac:dyDescent="0.2">
      <c r="A12" s="131"/>
      <c r="B12" s="6" t="s">
        <v>9</v>
      </c>
      <c r="C12" s="124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9">
        <f>G11*1.2</f>
        <v>381.59999999999997</v>
      </c>
      <c r="H12" s="10">
        <f t="shared" ref="H12:H52" si="1">G12*120%</f>
        <v>457.91999999999996</v>
      </c>
    </row>
    <row r="13" spans="1:12" ht="20.25" x14ac:dyDescent="0.2">
      <c r="A13" s="131"/>
      <c r="B13" s="6" t="s">
        <v>10</v>
      </c>
      <c r="C13" s="125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9">
        <f>G11*1.3</f>
        <v>413.40000000000003</v>
      </c>
      <c r="H13" s="10">
        <f t="shared" si="1"/>
        <v>496.08000000000004</v>
      </c>
    </row>
    <row r="14" spans="1:12" ht="20.25" x14ac:dyDescent="0.2">
      <c r="A14" s="131"/>
      <c r="B14" s="6" t="s">
        <v>38</v>
      </c>
      <c r="C14" s="123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12">
        <v>265</v>
      </c>
      <c r="H14" s="10">
        <f t="shared" si="1"/>
        <v>318</v>
      </c>
    </row>
    <row r="15" spans="1:12" ht="20.25" x14ac:dyDescent="0.2">
      <c r="A15" s="131"/>
      <c r="B15" s="6" t="s">
        <v>9</v>
      </c>
      <c r="C15" s="124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9">
        <f>G14*1.2</f>
        <v>318</v>
      </c>
      <c r="H15" s="10">
        <f t="shared" si="1"/>
        <v>381.59999999999997</v>
      </c>
    </row>
    <row r="16" spans="1:12" ht="20.25" x14ac:dyDescent="0.2">
      <c r="A16" s="131"/>
      <c r="B16" s="6" t="s">
        <v>10</v>
      </c>
      <c r="C16" s="125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9">
        <f>G14*1.3</f>
        <v>344.5</v>
      </c>
      <c r="H16" s="10">
        <f t="shared" si="1"/>
        <v>413.4</v>
      </c>
    </row>
    <row r="17" spans="1:8" ht="20.25" x14ac:dyDescent="0.2">
      <c r="A17" s="131"/>
      <c r="B17" s="6" t="s">
        <v>38</v>
      </c>
      <c r="C17" s="123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9">
        <f>G14*0.8</f>
        <v>212</v>
      </c>
      <c r="H17" s="10">
        <f t="shared" si="1"/>
        <v>254.39999999999998</v>
      </c>
    </row>
    <row r="18" spans="1:8" ht="20.25" x14ac:dyDescent="0.2">
      <c r="A18" s="131"/>
      <c r="B18" s="6" t="s">
        <v>9</v>
      </c>
      <c r="C18" s="124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9">
        <f>G17*1.2</f>
        <v>254.39999999999998</v>
      </c>
      <c r="H18" s="10">
        <f t="shared" si="1"/>
        <v>305.27999999999997</v>
      </c>
    </row>
    <row r="19" spans="1:8" ht="20.25" x14ac:dyDescent="0.2">
      <c r="A19" s="131"/>
      <c r="B19" s="6" t="s">
        <v>10</v>
      </c>
      <c r="C19" s="125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9">
        <f>G17*1.3</f>
        <v>275.60000000000002</v>
      </c>
      <c r="H19" s="10">
        <f t="shared" si="1"/>
        <v>330.72</v>
      </c>
    </row>
    <row r="20" spans="1:8" ht="20.25" x14ac:dyDescent="0.2">
      <c r="A20" s="131"/>
      <c r="B20" s="6" t="s">
        <v>38</v>
      </c>
      <c r="C20" s="123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9">
        <f>G14*0.56</f>
        <v>148.4</v>
      </c>
      <c r="H20" s="10">
        <f t="shared" si="1"/>
        <v>178.08</v>
      </c>
    </row>
    <row r="21" spans="1:8" ht="20.25" x14ac:dyDescent="0.2">
      <c r="A21" s="131"/>
      <c r="B21" s="6" t="s">
        <v>9</v>
      </c>
      <c r="C21" s="124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9">
        <f>G20*1.2</f>
        <v>178.08</v>
      </c>
      <c r="H21" s="10">
        <f t="shared" si="1"/>
        <v>213.696</v>
      </c>
    </row>
    <row r="22" spans="1:8" ht="20.25" x14ac:dyDescent="0.2">
      <c r="A22" s="131"/>
      <c r="B22" s="6" t="s">
        <v>10</v>
      </c>
      <c r="C22" s="125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9">
        <f>G20*1.3</f>
        <v>192.92000000000002</v>
      </c>
      <c r="H22" s="10">
        <f t="shared" si="1"/>
        <v>231.50400000000002</v>
      </c>
    </row>
    <row r="23" spans="1:8" ht="20.25" x14ac:dyDescent="0.2">
      <c r="A23" s="132" t="s">
        <v>32</v>
      </c>
      <c r="B23" s="6" t="s">
        <v>38</v>
      </c>
      <c r="C23" s="123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9">
        <f>G26*1.2</f>
        <v>199.2</v>
      </c>
      <c r="H23" s="10">
        <f t="shared" si="1"/>
        <v>239.03999999999996</v>
      </c>
    </row>
    <row r="24" spans="1:8" ht="20.25" x14ac:dyDescent="0.2">
      <c r="A24" s="132"/>
      <c r="B24" s="6" t="s">
        <v>9</v>
      </c>
      <c r="C24" s="124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9">
        <f>G23*1.2</f>
        <v>239.03999999999996</v>
      </c>
      <c r="H24" s="10">
        <f t="shared" si="1"/>
        <v>286.84799999999996</v>
      </c>
    </row>
    <row r="25" spans="1:8" ht="20.25" x14ac:dyDescent="0.2">
      <c r="A25" s="132"/>
      <c r="B25" s="6" t="s">
        <v>10</v>
      </c>
      <c r="C25" s="125"/>
      <c r="D25" s="9">
        <f>D23*1.3</f>
        <v>152.1</v>
      </c>
      <c r="E25" s="9">
        <f>E23*1.3</f>
        <v>162.24507</v>
      </c>
      <c r="F25" s="10">
        <f t="shared" si="0"/>
        <v>194.694084</v>
      </c>
      <c r="G25" s="9">
        <f>G23*1.3</f>
        <v>258.95999999999998</v>
      </c>
      <c r="H25" s="10">
        <f t="shared" si="1"/>
        <v>310.75199999999995</v>
      </c>
    </row>
    <row r="26" spans="1:8" ht="20.25" x14ac:dyDescent="0.2">
      <c r="A26" s="132"/>
      <c r="B26" s="6" t="s">
        <v>38</v>
      </c>
      <c r="C26" s="123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12">
        <v>166</v>
      </c>
      <c r="H26" s="10">
        <f t="shared" si="1"/>
        <v>199.2</v>
      </c>
    </row>
    <row r="27" spans="1:8" ht="20.25" x14ac:dyDescent="0.2">
      <c r="A27" s="132"/>
      <c r="B27" s="6" t="s">
        <v>9</v>
      </c>
      <c r="C27" s="124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9">
        <f>G26*1.2</f>
        <v>199.2</v>
      </c>
      <c r="H27" s="10">
        <f t="shared" si="1"/>
        <v>239.03999999999996</v>
      </c>
    </row>
    <row r="28" spans="1:8" ht="20.25" x14ac:dyDescent="0.2">
      <c r="A28" s="132"/>
      <c r="B28" s="6" t="s">
        <v>10</v>
      </c>
      <c r="C28" s="125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9">
        <f>G26*1.3</f>
        <v>215.8</v>
      </c>
      <c r="H28" s="10">
        <f t="shared" si="1"/>
        <v>258.95999999999998</v>
      </c>
    </row>
    <row r="29" spans="1:8" ht="20.25" x14ac:dyDescent="0.2">
      <c r="A29" s="132"/>
      <c r="B29" s="6" t="s">
        <v>38</v>
      </c>
      <c r="C29" s="123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9">
        <f>G26*0.8</f>
        <v>132.80000000000001</v>
      </c>
      <c r="H29" s="10">
        <f t="shared" si="1"/>
        <v>159.36000000000001</v>
      </c>
    </row>
    <row r="30" spans="1:8" ht="20.25" x14ac:dyDescent="0.2">
      <c r="A30" s="132"/>
      <c r="B30" s="6" t="s">
        <v>9</v>
      </c>
      <c r="C30" s="124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9">
        <f>G29*1.2</f>
        <v>159.36000000000001</v>
      </c>
      <c r="H30" s="10">
        <f t="shared" si="1"/>
        <v>191.232</v>
      </c>
    </row>
    <row r="31" spans="1:8" ht="20.25" x14ac:dyDescent="0.2">
      <c r="A31" s="132"/>
      <c r="B31" s="6" t="s">
        <v>10</v>
      </c>
      <c r="C31" s="125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9">
        <f>G29*1.3</f>
        <v>172.64000000000001</v>
      </c>
      <c r="H31" s="10">
        <f t="shared" si="1"/>
        <v>207.16800000000001</v>
      </c>
    </row>
    <row r="32" spans="1:8" ht="20.25" x14ac:dyDescent="0.2">
      <c r="A32" s="132"/>
      <c r="B32" s="6" t="s">
        <v>38</v>
      </c>
      <c r="C32" s="123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9">
        <f>G26*0.56</f>
        <v>92.960000000000008</v>
      </c>
      <c r="H32" s="10">
        <f t="shared" si="1"/>
        <v>111.55200000000001</v>
      </c>
    </row>
    <row r="33" spans="1:17" ht="20.25" x14ac:dyDescent="0.2">
      <c r="A33" s="132"/>
      <c r="B33" s="6" t="s">
        <v>9</v>
      </c>
      <c r="C33" s="124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9">
        <f>G32*1.2</f>
        <v>111.55200000000001</v>
      </c>
      <c r="H33" s="10">
        <f t="shared" si="1"/>
        <v>133.86240000000001</v>
      </c>
    </row>
    <row r="34" spans="1:17" ht="20.25" x14ac:dyDescent="0.2">
      <c r="A34" s="132"/>
      <c r="B34" s="6" t="s">
        <v>10</v>
      </c>
      <c r="C34" s="125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9">
        <f>G32*1.3</f>
        <v>120.84800000000001</v>
      </c>
      <c r="H34" s="10">
        <f t="shared" si="1"/>
        <v>145.01760000000002</v>
      </c>
    </row>
    <row r="35" spans="1:17" ht="20.25" x14ac:dyDescent="0.2">
      <c r="A35" s="132" t="s">
        <v>33</v>
      </c>
      <c r="B35" s="6" t="s">
        <v>38</v>
      </c>
      <c r="C35" s="123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9">
        <f>G38*1.2</f>
        <v>264</v>
      </c>
      <c r="H35" s="10">
        <f t="shared" si="1"/>
        <v>316.8</v>
      </c>
    </row>
    <row r="36" spans="1:17" ht="20.25" x14ac:dyDescent="0.2">
      <c r="A36" s="132"/>
      <c r="B36" s="6" t="s">
        <v>9</v>
      </c>
      <c r="C36" s="124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9">
        <f>G35*1.2</f>
        <v>316.8</v>
      </c>
      <c r="H36" s="10">
        <f t="shared" si="1"/>
        <v>380.16</v>
      </c>
    </row>
    <row r="37" spans="1:17" ht="20.25" x14ac:dyDescent="0.2">
      <c r="A37" s="132"/>
      <c r="B37" s="6" t="s">
        <v>10</v>
      </c>
      <c r="C37" s="125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9">
        <f>G35*1.3</f>
        <v>343.2</v>
      </c>
      <c r="H37" s="10">
        <f t="shared" si="1"/>
        <v>411.84</v>
      </c>
    </row>
    <row r="38" spans="1:17" ht="20.25" x14ac:dyDescent="0.2">
      <c r="A38" s="132"/>
      <c r="B38" s="6" t="s">
        <v>38</v>
      </c>
      <c r="C38" s="123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12">
        <v>220</v>
      </c>
      <c r="H38" s="10">
        <f t="shared" si="1"/>
        <v>264</v>
      </c>
    </row>
    <row r="39" spans="1:17" ht="20.25" x14ac:dyDescent="0.2">
      <c r="A39" s="132"/>
      <c r="B39" s="6" t="s">
        <v>9</v>
      </c>
      <c r="C39" s="124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9">
        <f>G38*1.2</f>
        <v>264</v>
      </c>
      <c r="H39" s="10">
        <f t="shared" si="1"/>
        <v>316.8</v>
      </c>
    </row>
    <row r="40" spans="1:17" ht="20.25" x14ac:dyDescent="0.2">
      <c r="A40" s="132"/>
      <c r="B40" s="6" t="s">
        <v>10</v>
      </c>
      <c r="C40" s="125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9">
        <f>G38*1.3</f>
        <v>286</v>
      </c>
      <c r="H40" s="10">
        <f t="shared" si="1"/>
        <v>343.2</v>
      </c>
    </row>
    <row r="41" spans="1:17" ht="20.25" x14ac:dyDescent="0.2">
      <c r="A41" s="132"/>
      <c r="B41" s="6" t="s">
        <v>38</v>
      </c>
      <c r="C41" s="123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9">
        <f>G38*0.8</f>
        <v>176</v>
      </c>
      <c r="H41" s="10">
        <f t="shared" si="1"/>
        <v>211.2</v>
      </c>
    </row>
    <row r="42" spans="1:17" ht="20.25" x14ac:dyDescent="0.2">
      <c r="A42" s="132"/>
      <c r="B42" s="6" t="s">
        <v>9</v>
      </c>
      <c r="C42" s="124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9">
        <f>G41*1.2</f>
        <v>211.2</v>
      </c>
      <c r="H42" s="10">
        <f t="shared" si="1"/>
        <v>253.43999999999997</v>
      </c>
    </row>
    <row r="43" spans="1:17" ht="20.25" x14ac:dyDescent="0.2">
      <c r="A43" s="135"/>
      <c r="B43" s="13" t="s">
        <v>10</v>
      </c>
      <c r="C43" s="125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14">
        <f>G41*1.3</f>
        <v>228.8</v>
      </c>
      <c r="H43" s="10">
        <f t="shared" si="1"/>
        <v>274.56</v>
      </c>
    </row>
    <row r="44" spans="1:17" ht="20.25" x14ac:dyDescent="0.2">
      <c r="A44" s="132" t="s">
        <v>34</v>
      </c>
      <c r="B44" s="6" t="s">
        <v>38</v>
      </c>
      <c r="C44" s="123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9">
        <f>G47*1.2</f>
        <v>177.6</v>
      </c>
      <c r="H44" s="10">
        <f t="shared" si="1"/>
        <v>213.11999999999998</v>
      </c>
    </row>
    <row r="45" spans="1:17" ht="20.25" x14ac:dyDescent="0.2">
      <c r="A45" s="132"/>
      <c r="B45" s="6" t="s">
        <v>9</v>
      </c>
      <c r="C45" s="124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9">
        <f>G44*1.2</f>
        <v>213.11999999999998</v>
      </c>
      <c r="H45" s="10">
        <f t="shared" si="1"/>
        <v>255.74399999999997</v>
      </c>
      <c r="Q45" t="s">
        <v>2</v>
      </c>
    </row>
    <row r="46" spans="1:17" ht="20.25" x14ac:dyDescent="0.2">
      <c r="A46" s="132"/>
      <c r="B46" s="6" t="s">
        <v>10</v>
      </c>
      <c r="C46" s="125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9">
        <f>G44*1.3</f>
        <v>230.88</v>
      </c>
      <c r="H46" s="10">
        <f t="shared" si="1"/>
        <v>277.05599999999998</v>
      </c>
    </row>
    <row r="47" spans="1:17" ht="20.25" x14ac:dyDescent="0.2">
      <c r="A47" s="132"/>
      <c r="B47" s="6" t="s">
        <v>38</v>
      </c>
      <c r="C47" s="123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12">
        <v>148</v>
      </c>
      <c r="H47" s="10">
        <f t="shared" si="1"/>
        <v>177.6</v>
      </c>
    </row>
    <row r="48" spans="1:17" ht="20.25" x14ac:dyDescent="0.2">
      <c r="A48" s="132"/>
      <c r="B48" s="6" t="s">
        <v>9</v>
      </c>
      <c r="C48" s="124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9">
        <f>G47*1.2</f>
        <v>177.6</v>
      </c>
      <c r="H48" s="10">
        <f t="shared" si="1"/>
        <v>213.11999999999998</v>
      </c>
    </row>
    <row r="49" spans="1:14" ht="20.25" x14ac:dyDescent="0.2">
      <c r="A49" s="132"/>
      <c r="B49" s="6" t="s">
        <v>10</v>
      </c>
      <c r="C49" s="125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9">
        <f>G47*1.3</f>
        <v>192.4</v>
      </c>
      <c r="H49" s="10">
        <f t="shared" si="1"/>
        <v>230.88</v>
      </c>
    </row>
    <row r="50" spans="1:14" ht="20.25" x14ac:dyDescent="0.2">
      <c r="A50" s="132"/>
      <c r="B50" s="6" t="s">
        <v>38</v>
      </c>
      <c r="C50" s="123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9">
        <f>G47*0.8</f>
        <v>118.4</v>
      </c>
      <c r="H50" s="10">
        <f t="shared" si="1"/>
        <v>142.08000000000001</v>
      </c>
      <c r="M50" s="34"/>
      <c r="N50" s="34"/>
    </row>
    <row r="51" spans="1:14" ht="20.25" x14ac:dyDescent="0.2">
      <c r="A51" s="132"/>
      <c r="B51" s="6" t="s">
        <v>9</v>
      </c>
      <c r="C51" s="124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9">
        <f>G50*1.2</f>
        <v>142.08000000000001</v>
      </c>
      <c r="H51" s="10">
        <f t="shared" si="1"/>
        <v>170.49600000000001</v>
      </c>
      <c r="M51" s="34"/>
      <c r="N51" s="34"/>
    </row>
    <row r="52" spans="1:14" ht="20.25" x14ac:dyDescent="0.2">
      <c r="A52" s="135"/>
      <c r="B52" s="13" t="s">
        <v>10</v>
      </c>
      <c r="C52" s="125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14">
        <f>G50*1.3</f>
        <v>153.92000000000002</v>
      </c>
      <c r="H52" s="10">
        <f t="shared" si="1"/>
        <v>184.70400000000001</v>
      </c>
      <c r="M52" s="34"/>
      <c r="N52" s="34"/>
    </row>
    <row r="53" spans="1:14" ht="40.5" customHeight="1" x14ac:dyDescent="0.2">
      <c r="A53" s="133" t="s">
        <v>37</v>
      </c>
      <c r="B53" s="46" t="s">
        <v>29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90</v>
      </c>
      <c r="H53" s="40">
        <f>G53*120%</f>
        <v>108</v>
      </c>
      <c r="M53" s="42"/>
      <c r="N53" s="42"/>
    </row>
    <row r="54" spans="1:14" ht="40.5" customHeight="1" x14ac:dyDescent="0.2">
      <c r="A54" s="134"/>
      <c r="B54" s="44" t="s">
        <v>30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f>G54*120%</f>
        <v>144</v>
      </c>
      <c r="M54" s="42"/>
      <c r="N54" s="42"/>
    </row>
    <row r="55" spans="1:14" ht="8.25" hidden="1" customHeight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7">
        <f t="shared" ref="H55:H56" si="3">G55*120%</f>
        <v>0</v>
      </c>
      <c r="M55" s="42"/>
      <c r="N55" s="42"/>
    </row>
    <row r="56" spans="1:14" ht="46.5" customHeight="1" x14ac:dyDescent="0.2">
      <c r="A56" s="45" t="s">
        <v>36</v>
      </c>
      <c r="B56" s="39" t="s">
        <v>28</v>
      </c>
      <c r="C56" s="43" t="s">
        <v>21</v>
      </c>
      <c r="D56" s="41"/>
      <c r="E56" s="41">
        <v>60</v>
      </c>
      <c r="F56" s="47">
        <f t="shared" si="2"/>
        <v>72</v>
      </c>
      <c r="G56" s="41">
        <v>80</v>
      </c>
      <c r="H56" s="47">
        <f t="shared" si="3"/>
        <v>96</v>
      </c>
      <c r="M56" s="42"/>
      <c r="N56" s="42"/>
    </row>
    <row r="57" spans="1:14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7"/>
      <c r="M57" s="34"/>
      <c r="N57" s="34"/>
    </row>
    <row r="58" spans="1:14" ht="19.5" x14ac:dyDescent="0.2">
      <c r="A58" s="18" t="s">
        <v>11</v>
      </c>
      <c r="B58" s="19"/>
      <c r="C58" s="19"/>
      <c r="D58" s="10">
        <v>5</v>
      </c>
      <c r="E58" s="10">
        <v>5</v>
      </c>
      <c r="F58" s="10">
        <f>E58*120%</f>
        <v>6</v>
      </c>
      <c r="G58" s="10">
        <v>12</v>
      </c>
      <c r="H58" s="10">
        <f>G58*120%</f>
        <v>14.399999999999999</v>
      </c>
      <c r="M58" s="34"/>
      <c r="N58" s="34"/>
    </row>
    <row r="59" spans="1:14" ht="19.5" x14ac:dyDescent="0.2">
      <c r="A59" s="18" t="s">
        <v>12</v>
      </c>
      <c r="B59" s="19"/>
      <c r="C59" s="19"/>
      <c r="D59" s="10">
        <v>4</v>
      </c>
      <c r="E59" s="10">
        <v>4</v>
      </c>
      <c r="F59" s="10">
        <f t="shared" ref="F59:F61" si="4">E59*120%</f>
        <v>4.8</v>
      </c>
      <c r="G59" s="10">
        <v>10</v>
      </c>
      <c r="H59" s="10">
        <f t="shared" ref="H59:H61" si="5">G59*120%</f>
        <v>12</v>
      </c>
    </row>
    <row r="60" spans="1:14" ht="19.5" x14ac:dyDescent="0.2">
      <c r="A60" s="20" t="s">
        <v>13</v>
      </c>
      <c r="B60" s="16"/>
      <c r="C60" s="5"/>
      <c r="D60" s="10">
        <v>6</v>
      </c>
      <c r="E60" s="10">
        <v>6</v>
      </c>
      <c r="F60" s="10">
        <f t="shared" si="4"/>
        <v>7.1999999999999993</v>
      </c>
      <c r="G60" s="10">
        <v>6</v>
      </c>
      <c r="H60" s="10">
        <f t="shared" si="5"/>
        <v>7.1999999999999993</v>
      </c>
    </row>
    <row r="61" spans="1:14" ht="19.5" x14ac:dyDescent="0.2">
      <c r="A61" s="20" t="s">
        <v>18</v>
      </c>
      <c r="B61" s="16"/>
      <c r="C61" s="5"/>
      <c r="D61" s="10">
        <v>26</v>
      </c>
      <c r="E61" s="10">
        <v>18</v>
      </c>
      <c r="F61" s="10">
        <f t="shared" si="4"/>
        <v>21.599999999999998</v>
      </c>
      <c r="G61" s="10">
        <v>18</v>
      </c>
      <c r="H61" s="10">
        <f t="shared" si="5"/>
        <v>21.599999999999998</v>
      </c>
    </row>
    <row r="62" spans="1:14" ht="18.75" hidden="1" x14ac:dyDescent="0.2">
      <c r="A62" s="21"/>
      <c r="B62" s="22"/>
      <c r="C62" s="23"/>
      <c r="D62" s="3"/>
      <c r="E62" s="3"/>
      <c r="F62" s="3"/>
    </row>
    <row r="63" spans="1:14" ht="18.75" x14ac:dyDescent="0.2">
      <c r="A63" s="24" t="s">
        <v>14</v>
      </c>
      <c r="B63" s="22"/>
      <c r="C63" s="23"/>
      <c r="D63" s="3"/>
      <c r="E63" s="3"/>
      <c r="F63" s="3"/>
    </row>
    <row r="64" spans="1:14" ht="18.75" x14ac:dyDescent="0.2">
      <c r="A64" s="24" t="s">
        <v>25</v>
      </c>
      <c r="B64" s="25"/>
      <c r="C64" s="23"/>
      <c r="D64" s="3"/>
      <c r="E64" s="3"/>
      <c r="F64" s="3"/>
    </row>
    <row r="65" spans="1:6" ht="18.75" x14ac:dyDescent="0.2">
      <c r="A65" s="24"/>
      <c r="B65" s="25"/>
      <c r="C65" s="23"/>
      <c r="D65" s="3"/>
      <c r="E65" s="3"/>
      <c r="F65" s="3"/>
    </row>
    <row r="66" spans="1:6" ht="18.75" x14ac:dyDescent="0.2">
      <c r="A66" s="26" t="s">
        <v>15</v>
      </c>
      <c r="B66" s="26"/>
      <c r="C66" s="26"/>
      <c r="D66" s="26" t="s">
        <v>22</v>
      </c>
      <c r="E66" s="26"/>
      <c r="F66" s="26" t="s">
        <v>22</v>
      </c>
    </row>
    <row r="67" spans="1:6" ht="18.75" x14ac:dyDescent="0.2">
      <c r="A67" s="26"/>
      <c r="B67" s="26"/>
      <c r="C67" s="26"/>
      <c r="D67" s="26"/>
      <c r="E67" s="26"/>
      <c r="F67" s="26"/>
    </row>
    <row r="68" spans="1:6" ht="18.75" x14ac:dyDescent="0.2">
      <c r="A68" s="26" t="s">
        <v>19</v>
      </c>
      <c r="B68" s="26"/>
      <c r="C68" s="26"/>
      <c r="D68" s="26" t="s">
        <v>20</v>
      </c>
      <c r="E68" s="26"/>
      <c r="F68" s="26" t="s">
        <v>26</v>
      </c>
    </row>
  </sheetData>
  <mergeCells count="25"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  <mergeCell ref="C23:C25"/>
    <mergeCell ref="C26:C28"/>
    <mergeCell ref="C29:C31"/>
    <mergeCell ref="C32:C34"/>
    <mergeCell ref="D1:K1"/>
    <mergeCell ref="D2:K2"/>
    <mergeCell ref="A6:F6"/>
    <mergeCell ref="A7:F7"/>
    <mergeCell ref="A8:F8"/>
    <mergeCell ref="E3:F3"/>
    <mergeCell ref="A11:A22"/>
    <mergeCell ref="C11:C13"/>
    <mergeCell ref="C14:C16"/>
    <mergeCell ref="C17:C19"/>
    <mergeCell ref="C20:C22"/>
    <mergeCell ref="A23:A34"/>
  </mergeCells>
  <pageMargins left="0.9" right="0.70866141732283472" top="0.53" bottom="0.15748031496062992" header="0.31496062992125984" footer="0.31496062992125984"/>
  <pageSetup paperSize="9" scale="5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view="pageBreakPreview" zoomScale="60" zoomScaleNormal="100" workbookViewId="0">
      <selection activeCell="Z28" sqref="Z28"/>
    </sheetView>
  </sheetViews>
  <sheetFormatPr defaultRowHeight="12.75" x14ac:dyDescent="0.2"/>
  <cols>
    <col min="1" max="1" width="39.5703125" customWidth="1"/>
    <col min="2" max="2" width="24.42578125" customWidth="1"/>
    <col min="3" max="3" width="12.7109375" customWidth="1"/>
    <col min="4" max="5" width="19.42578125" hidden="1" customWidth="1"/>
    <col min="6" max="7" width="23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  <c r="L1" s="126"/>
    </row>
    <row r="2" spans="1:13" ht="24.75" customHeight="1" x14ac:dyDescent="0.2">
      <c r="A2" s="27"/>
      <c r="B2" s="27"/>
      <c r="C2" s="28"/>
      <c r="D2" s="127" t="s">
        <v>39</v>
      </c>
      <c r="E2" s="127"/>
      <c r="F2" s="127"/>
      <c r="G2" s="127"/>
      <c r="H2" s="127"/>
      <c r="I2" s="127"/>
      <c r="J2" s="127"/>
      <c r="K2" s="127"/>
      <c r="L2" s="127"/>
    </row>
    <row r="3" spans="1:13" ht="24.75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121"/>
      <c r="H3" s="35" t="s">
        <v>108</v>
      </c>
      <c r="I3" s="35"/>
      <c r="J3" s="35"/>
      <c r="K3" s="35"/>
      <c r="L3" s="35"/>
    </row>
    <row r="4" spans="1:13" ht="18.75" x14ac:dyDescent="0.2">
      <c r="A4" s="30"/>
      <c r="B4" s="30"/>
      <c r="C4" s="30" t="s">
        <v>2</v>
      </c>
      <c r="D4" s="120"/>
      <c r="E4" s="120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128" t="s">
        <v>90</v>
      </c>
      <c r="B6" s="128"/>
      <c r="C6" s="128"/>
      <c r="D6" s="128"/>
      <c r="E6" s="128"/>
      <c r="F6" s="128"/>
      <c r="G6" s="128"/>
      <c r="H6" s="128"/>
      <c r="I6" s="128"/>
      <c r="J6" s="32"/>
      <c r="K6" s="32"/>
      <c r="L6" s="32"/>
    </row>
    <row r="7" spans="1:13" ht="19.5" x14ac:dyDescent="0.2">
      <c r="A7" s="129" t="s">
        <v>107</v>
      </c>
      <c r="B7" s="129"/>
      <c r="C7" s="129"/>
      <c r="D7" s="129"/>
      <c r="E7" s="129"/>
      <c r="F7" s="129"/>
      <c r="G7" s="129"/>
      <c r="H7" s="129"/>
      <c r="I7" s="129"/>
    </row>
    <row r="8" spans="1:13" ht="19.5" x14ac:dyDescent="0.2">
      <c r="A8" s="129" t="s">
        <v>106</v>
      </c>
      <c r="B8" s="129"/>
      <c r="C8" s="129"/>
      <c r="D8" s="129"/>
      <c r="E8" s="129"/>
      <c r="F8" s="129"/>
      <c r="G8" s="129"/>
      <c r="H8" s="129"/>
      <c r="I8" s="129"/>
    </row>
    <row r="9" spans="1:13" ht="19.5" x14ac:dyDescent="0.2">
      <c r="A9" s="129" t="s">
        <v>45</v>
      </c>
      <c r="B9" s="129"/>
      <c r="C9" s="129"/>
      <c r="D9" s="129"/>
      <c r="E9" s="129"/>
      <c r="F9" s="129"/>
      <c r="G9" s="129"/>
      <c r="H9" s="129"/>
      <c r="I9" s="129"/>
    </row>
    <row r="10" spans="1:13" ht="19.5" x14ac:dyDescent="0.2">
      <c r="A10" s="4"/>
      <c r="B10" s="4"/>
      <c r="C10" s="4"/>
      <c r="D10" s="3"/>
      <c r="E10" s="3"/>
      <c r="F10" s="3"/>
      <c r="G10" s="3"/>
    </row>
    <row r="11" spans="1:13" ht="39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</row>
    <row r="12" spans="1:13" ht="29.25" customHeight="1" x14ac:dyDescent="0.2">
      <c r="A12" s="131" t="s">
        <v>103</v>
      </c>
      <c r="B12" s="6" t="s">
        <v>59</v>
      </c>
      <c r="C12" s="123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780</v>
      </c>
      <c r="I12" s="10">
        <f>H12*120%</f>
        <v>936</v>
      </c>
      <c r="M12" s="11"/>
    </row>
    <row r="13" spans="1:13" ht="29.25" customHeight="1" x14ac:dyDescent="0.2">
      <c r="A13" s="131"/>
      <c r="B13" s="6" t="s">
        <v>42</v>
      </c>
      <c r="C13" s="124"/>
      <c r="D13" s="9">
        <f>D12*1.2</f>
        <v>214.55999999999997</v>
      </c>
      <c r="E13" s="9">
        <f>E12*1.2</f>
        <v>237.60374399999998</v>
      </c>
      <c r="F13" s="10">
        <f t="shared" ref="F13:F47" si="0">E13*120%</f>
        <v>285.12449279999998</v>
      </c>
      <c r="G13" s="50">
        <f>G12*1.2</f>
        <v>460.79999999999995</v>
      </c>
      <c r="H13" s="50">
        <f>ROUND(H12*1.2,0)</f>
        <v>936</v>
      </c>
      <c r="I13" s="10">
        <f t="shared" ref="I13:I47" si="1">H13*120%</f>
        <v>1123.2</v>
      </c>
    </row>
    <row r="14" spans="1:13" ht="29.25" customHeight="1" x14ac:dyDescent="0.2">
      <c r="A14" s="131"/>
      <c r="B14" s="6" t="s">
        <v>10</v>
      </c>
      <c r="C14" s="125"/>
      <c r="D14" s="9">
        <f>D12*1.3</f>
        <v>232.44</v>
      </c>
      <c r="E14" s="9">
        <f>E12*1.3</f>
        <v>257.40405600000003</v>
      </c>
      <c r="F14" s="10">
        <f t="shared" si="0"/>
        <v>308.88486720000003</v>
      </c>
      <c r="G14" s="50">
        <f>G12*1.3</f>
        <v>499.20000000000005</v>
      </c>
      <c r="H14" s="50">
        <f>ROUND(H12*1.3,1)</f>
        <v>1014</v>
      </c>
      <c r="I14" s="10">
        <f t="shared" si="1"/>
        <v>1216.8</v>
      </c>
    </row>
    <row r="15" spans="1:13" ht="29.25" customHeight="1" x14ac:dyDescent="0.2">
      <c r="A15" s="131"/>
      <c r="B15" s="6" t="s">
        <v>59</v>
      </c>
      <c r="C15" s="123">
        <v>2</v>
      </c>
      <c r="D15" s="12">
        <v>149</v>
      </c>
      <c r="E15" s="12">
        <f>D15*110.74%</f>
        <v>165.0026</v>
      </c>
      <c r="F15" s="10">
        <f t="shared" si="0"/>
        <v>198.00312</v>
      </c>
      <c r="G15" s="51">
        <v>320</v>
      </c>
      <c r="H15" s="51">
        <v>650</v>
      </c>
      <c r="I15" s="10">
        <f t="shared" si="1"/>
        <v>780</v>
      </c>
    </row>
    <row r="16" spans="1:13" ht="29.25" customHeight="1" x14ac:dyDescent="0.2">
      <c r="A16" s="131"/>
      <c r="B16" s="6" t="s">
        <v>42</v>
      </c>
      <c r="C16" s="124"/>
      <c r="D16" s="9">
        <f>D15*1.2</f>
        <v>178.79999999999998</v>
      </c>
      <c r="E16" s="9">
        <f>E15*1.2</f>
        <v>198.00312</v>
      </c>
      <c r="F16" s="10">
        <f t="shared" si="0"/>
        <v>237.60374399999998</v>
      </c>
      <c r="G16" s="50">
        <f>G15*1.2</f>
        <v>384</v>
      </c>
      <c r="H16" s="50">
        <f>H15*1.2</f>
        <v>780</v>
      </c>
      <c r="I16" s="10">
        <f t="shared" si="1"/>
        <v>936</v>
      </c>
    </row>
    <row r="17" spans="1:9" ht="29.25" customHeight="1" x14ac:dyDescent="0.2">
      <c r="A17" s="131"/>
      <c r="B17" s="6" t="s">
        <v>10</v>
      </c>
      <c r="C17" s="125"/>
      <c r="D17" s="9">
        <f>D15*1.3</f>
        <v>193.70000000000002</v>
      </c>
      <c r="E17" s="9">
        <f>E15*1.3</f>
        <v>214.50338000000002</v>
      </c>
      <c r="F17" s="10">
        <f t="shared" si="0"/>
        <v>257.40405600000003</v>
      </c>
      <c r="G17" s="50">
        <f>G15*1.3</f>
        <v>416</v>
      </c>
      <c r="H17" s="50">
        <f>H15*1.3</f>
        <v>845</v>
      </c>
      <c r="I17" s="10">
        <f t="shared" si="1"/>
        <v>1014</v>
      </c>
    </row>
    <row r="18" spans="1:9" ht="29.25" customHeight="1" x14ac:dyDescent="0.2">
      <c r="A18" s="131"/>
      <c r="B18" s="6" t="s">
        <v>59</v>
      </c>
      <c r="C18" s="123">
        <v>3</v>
      </c>
      <c r="D18" s="9">
        <f>D15*0.8</f>
        <v>119.2</v>
      </c>
      <c r="E18" s="9">
        <f>E15*0.8</f>
        <v>132.00208000000001</v>
      </c>
      <c r="F18" s="10">
        <f t="shared" si="0"/>
        <v>158.40249600000001</v>
      </c>
      <c r="G18" s="50">
        <f>G15*0.8</f>
        <v>256</v>
      </c>
      <c r="H18" s="50">
        <f>H15*0.8</f>
        <v>520</v>
      </c>
      <c r="I18" s="10">
        <f t="shared" si="1"/>
        <v>624</v>
      </c>
    </row>
    <row r="19" spans="1:9" ht="29.25" customHeight="1" x14ac:dyDescent="0.2">
      <c r="A19" s="131"/>
      <c r="B19" s="6" t="s">
        <v>42</v>
      </c>
      <c r="C19" s="124"/>
      <c r="D19" s="9">
        <f>D18*1.2</f>
        <v>143.04</v>
      </c>
      <c r="E19" s="9">
        <f>E18*1.2</f>
        <v>158.40249600000001</v>
      </c>
      <c r="F19" s="10">
        <f t="shared" si="0"/>
        <v>190.0829952</v>
      </c>
      <c r="G19" s="50">
        <f>G18*1.2</f>
        <v>307.2</v>
      </c>
      <c r="H19" s="50">
        <f>ROUND(H18*1.2,1)</f>
        <v>624</v>
      </c>
      <c r="I19" s="10">
        <f t="shared" si="1"/>
        <v>748.8</v>
      </c>
    </row>
    <row r="20" spans="1:9" ht="29.25" customHeight="1" x14ac:dyDescent="0.2">
      <c r="A20" s="131"/>
      <c r="B20" s="6" t="s">
        <v>10</v>
      </c>
      <c r="C20" s="125"/>
      <c r="D20" s="9">
        <f>D18*1.3</f>
        <v>154.96</v>
      </c>
      <c r="E20" s="9">
        <f>E18*1.3</f>
        <v>171.60270400000002</v>
      </c>
      <c r="F20" s="10">
        <f t="shared" si="0"/>
        <v>205.92324480000002</v>
      </c>
      <c r="G20" s="50">
        <f>G18*1.3</f>
        <v>332.8</v>
      </c>
      <c r="H20" s="50">
        <f>ROUND(H18*1.3,1)</f>
        <v>676</v>
      </c>
      <c r="I20" s="10">
        <f t="shared" si="1"/>
        <v>811.19999999999993</v>
      </c>
    </row>
    <row r="21" spans="1:9" ht="29.25" customHeight="1" x14ac:dyDescent="0.2">
      <c r="A21" s="132" t="s">
        <v>104</v>
      </c>
      <c r="B21" s="6" t="s">
        <v>59</v>
      </c>
      <c r="C21" s="123">
        <v>1</v>
      </c>
      <c r="D21" s="9">
        <f>D24*1.2</f>
        <v>117</v>
      </c>
      <c r="E21" s="9">
        <f>E24*1.2</f>
        <v>124.80389999999998</v>
      </c>
      <c r="F21" s="10">
        <f t="shared" si="0"/>
        <v>149.76467999999997</v>
      </c>
      <c r="G21" s="50">
        <f>G24*1.2</f>
        <v>276</v>
      </c>
      <c r="H21" s="50">
        <f>H24*1.2</f>
        <v>552</v>
      </c>
      <c r="I21" s="10">
        <f t="shared" si="1"/>
        <v>662.4</v>
      </c>
    </row>
    <row r="22" spans="1:9" ht="29.25" customHeight="1" x14ac:dyDescent="0.2">
      <c r="A22" s="132"/>
      <c r="B22" s="6" t="s">
        <v>42</v>
      </c>
      <c r="C22" s="124"/>
      <c r="D22" s="9">
        <f>D21*1.2</f>
        <v>140.4</v>
      </c>
      <c r="E22" s="9">
        <f>E21*1.2</f>
        <v>149.76467999999997</v>
      </c>
      <c r="F22" s="10">
        <f t="shared" si="0"/>
        <v>179.71761599999996</v>
      </c>
      <c r="G22" s="50">
        <f>G21*1.2</f>
        <v>331.2</v>
      </c>
      <c r="H22" s="50">
        <f>H21*1.2</f>
        <v>662.4</v>
      </c>
      <c r="I22" s="10">
        <f t="shared" si="1"/>
        <v>794.88</v>
      </c>
    </row>
    <row r="23" spans="1:9" ht="29.25" customHeight="1" x14ac:dyDescent="0.2">
      <c r="A23" s="132"/>
      <c r="B23" s="6" t="s">
        <v>10</v>
      </c>
      <c r="C23" s="125"/>
      <c r="D23" s="9">
        <f>D21*1.3</f>
        <v>152.1</v>
      </c>
      <c r="E23" s="9">
        <f>E21*1.3</f>
        <v>162.24507</v>
      </c>
      <c r="F23" s="10">
        <f t="shared" si="0"/>
        <v>194.694084</v>
      </c>
      <c r="G23" s="50">
        <f>G21*1.3</f>
        <v>358.8</v>
      </c>
      <c r="H23" s="50">
        <f>H21*1.3</f>
        <v>717.6</v>
      </c>
      <c r="I23" s="10">
        <f t="shared" si="1"/>
        <v>861.12</v>
      </c>
    </row>
    <row r="24" spans="1:9" ht="29.25" customHeight="1" x14ac:dyDescent="0.2">
      <c r="A24" s="132"/>
      <c r="B24" s="6" t="s">
        <v>59</v>
      </c>
      <c r="C24" s="123">
        <v>2</v>
      </c>
      <c r="D24" s="12">
        <v>97.5</v>
      </c>
      <c r="E24" s="12">
        <f>D24*106.67%</f>
        <v>104.00324999999999</v>
      </c>
      <c r="F24" s="10">
        <f t="shared" si="0"/>
        <v>124.80389999999998</v>
      </c>
      <c r="G24" s="51">
        <v>230</v>
      </c>
      <c r="H24" s="51">
        <v>460</v>
      </c>
      <c r="I24" s="10">
        <f t="shared" si="1"/>
        <v>552</v>
      </c>
    </row>
    <row r="25" spans="1:9" ht="29.25" customHeight="1" x14ac:dyDescent="0.2">
      <c r="A25" s="132"/>
      <c r="B25" s="6" t="s">
        <v>42</v>
      </c>
      <c r="C25" s="124"/>
      <c r="D25" s="9">
        <f>D24*1.2</f>
        <v>117</v>
      </c>
      <c r="E25" s="9">
        <f>E24*1.2</f>
        <v>124.80389999999998</v>
      </c>
      <c r="F25" s="10">
        <f t="shared" si="0"/>
        <v>149.76467999999997</v>
      </c>
      <c r="G25" s="50">
        <f>G24*1.2</f>
        <v>276</v>
      </c>
      <c r="H25" s="50">
        <f>H24*1.2</f>
        <v>552</v>
      </c>
      <c r="I25" s="10">
        <f t="shared" si="1"/>
        <v>662.4</v>
      </c>
    </row>
    <row r="26" spans="1:9" ht="29.25" customHeight="1" x14ac:dyDescent="0.2">
      <c r="A26" s="132"/>
      <c r="B26" s="6" t="s">
        <v>10</v>
      </c>
      <c r="C26" s="125"/>
      <c r="D26" s="9">
        <f>D24*1.3</f>
        <v>126.75</v>
      </c>
      <c r="E26" s="9">
        <f>E24*1.3</f>
        <v>135.20422500000001</v>
      </c>
      <c r="F26" s="10">
        <f t="shared" si="0"/>
        <v>162.24507</v>
      </c>
      <c r="G26" s="50">
        <f>G24*1.3</f>
        <v>299</v>
      </c>
      <c r="H26" s="50">
        <f>H24*1.3</f>
        <v>598</v>
      </c>
      <c r="I26" s="10">
        <f t="shared" si="1"/>
        <v>717.6</v>
      </c>
    </row>
    <row r="27" spans="1:9" ht="29.25" customHeight="1" x14ac:dyDescent="0.2">
      <c r="A27" s="132"/>
      <c r="B27" s="6" t="s">
        <v>59</v>
      </c>
      <c r="C27" s="123">
        <v>3</v>
      </c>
      <c r="D27" s="9">
        <f>D24*0.8</f>
        <v>78</v>
      </c>
      <c r="E27" s="9">
        <f>E24*0.8</f>
        <v>83.202600000000004</v>
      </c>
      <c r="F27" s="10">
        <f t="shared" si="0"/>
        <v>99.843119999999999</v>
      </c>
      <c r="G27" s="50">
        <f>G24*0.8</f>
        <v>184</v>
      </c>
      <c r="H27" s="50">
        <f>H24*0.8</f>
        <v>368</v>
      </c>
      <c r="I27" s="10">
        <f t="shared" si="1"/>
        <v>441.59999999999997</v>
      </c>
    </row>
    <row r="28" spans="1:9" ht="29.25" customHeight="1" x14ac:dyDescent="0.2">
      <c r="A28" s="132"/>
      <c r="B28" s="6" t="s">
        <v>42</v>
      </c>
      <c r="C28" s="124"/>
      <c r="D28" s="9">
        <f>D27*1.2</f>
        <v>93.6</v>
      </c>
      <c r="E28" s="9">
        <f>E27*1.2</f>
        <v>99.843119999999999</v>
      </c>
      <c r="F28" s="10">
        <f t="shared" si="0"/>
        <v>119.81174399999999</v>
      </c>
      <c r="G28" s="50">
        <f>G27*1.2</f>
        <v>220.79999999999998</v>
      </c>
      <c r="H28" s="50">
        <f>H27*1.2</f>
        <v>441.59999999999997</v>
      </c>
      <c r="I28" s="10">
        <f t="shared" si="1"/>
        <v>529.91999999999996</v>
      </c>
    </row>
    <row r="29" spans="1:9" ht="29.25" customHeight="1" x14ac:dyDescent="0.2">
      <c r="A29" s="132"/>
      <c r="B29" s="6" t="s">
        <v>10</v>
      </c>
      <c r="C29" s="125"/>
      <c r="D29" s="9">
        <f>D27*1.3</f>
        <v>101.4</v>
      </c>
      <c r="E29" s="9">
        <f>E27*1.3</f>
        <v>108.16338</v>
      </c>
      <c r="F29" s="10">
        <f t="shared" si="0"/>
        <v>129.79605599999999</v>
      </c>
      <c r="G29" s="50">
        <f>G27*1.3</f>
        <v>239.20000000000002</v>
      </c>
      <c r="H29" s="50">
        <f>H27*1.3</f>
        <v>478.40000000000003</v>
      </c>
      <c r="I29" s="10">
        <f t="shared" si="1"/>
        <v>574.08000000000004</v>
      </c>
    </row>
    <row r="30" spans="1:9" ht="20.25" hidden="1" x14ac:dyDescent="0.2">
      <c r="A30" s="132" t="s">
        <v>52</v>
      </c>
      <c r="B30" s="6" t="s">
        <v>59</v>
      </c>
      <c r="C30" s="123">
        <v>1</v>
      </c>
      <c r="D30" s="9">
        <f>D33*1.2</f>
        <v>153.35999999999999</v>
      </c>
      <c r="E30" s="9">
        <f>E33*1.2</f>
        <v>165.598128</v>
      </c>
      <c r="F30" s="10">
        <f t="shared" si="0"/>
        <v>198.71775360000001</v>
      </c>
      <c r="G30" s="50">
        <f>G33*1.2</f>
        <v>324</v>
      </c>
      <c r="H30" s="50">
        <f>H33*1.2</f>
        <v>348</v>
      </c>
      <c r="I30" s="10">
        <f t="shared" si="1"/>
        <v>417.59999999999997</v>
      </c>
    </row>
    <row r="31" spans="1:9" ht="20.25" hidden="1" x14ac:dyDescent="0.2">
      <c r="A31" s="132"/>
      <c r="B31" s="6" t="s">
        <v>42</v>
      </c>
      <c r="C31" s="124"/>
      <c r="D31" s="9">
        <f>D30*1.2</f>
        <v>184.03199999999998</v>
      </c>
      <c r="E31" s="9">
        <f>E30*1.2</f>
        <v>198.71775360000001</v>
      </c>
      <c r="F31" s="10">
        <f t="shared" si="0"/>
        <v>238.46130432000001</v>
      </c>
      <c r="G31" s="50">
        <f>G30*1.2</f>
        <v>388.8</v>
      </c>
      <c r="H31" s="50">
        <f>H30*1.2</f>
        <v>417.59999999999997</v>
      </c>
      <c r="I31" s="10">
        <f t="shared" si="1"/>
        <v>501.11999999999995</v>
      </c>
    </row>
    <row r="32" spans="1:9" ht="20.25" hidden="1" x14ac:dyDescent="0.2">
      <c r="A32" s="132"/>
      <c r="B32" s="6" t="s">
        <v>10</v>
      </c>
      <c r="C32" s="125"/>
      <c r="D32" s="9">
        <f>D30*1.3</f>
        <v>199.36799999999999</v>
      </c>
      <c r="E32" s="9">
        <f>E30*1.3</f>
        <v>215.27756640000001</v>
      </c>
      <c r="F32" s="10">
        <f t="shared" si="0"/>
        <v>258.33307968000003</v>
      </c>
      <c r="G32" s="50">
        <f>G30*1.3</f>
        <v>421.2</v>
      </c>
      <c r="H32" s="50">
        <f>H30*1.3</f>
        <v>452.40000000000003</v>
      </c>
      <c r="I32" s="10">
        <f t="shared" si="1"/>
        <v>542.88</v>
      </c>
    </row>
    <row r="33" spans="1:18" ht="20.25" hidden="1" x14ac:dyDescent="0.2">
      <c r="A33" s="132"/>
      <c r="B33" s="6" t="s">
        <v>59</v>
      </c>
      <c r="C33" s="123">
        <v>2</v>
      </c>
      <c r="D33" s="12">
        <v>127.8</v>
      </c>
      <c r="E33" s="12">
        <f>D33*107.98%</f>
        <v>137.99844000000002</v>
      </c>
      <c r="F33" s="10">
        <f t="shared" si="0"/>
        <v>165.598128</v>
      </c>
      <c r="G33" s="51">
        <v>270</v>
      </c>
      <c r="H33" s="51">
        <v>290</v>
      </c>
      <c r="I33" s="10">
        <f t="shared" si="1"/>
        <v>348</v>
      </c>
    </row>
    <row r="34" spans="1:18" ht="20.25" hidden="1" x14ac:dyDescent="0.2">
      <c r="A34" s="132"/>
      <c r="B34" s="6" t="s">
        <v>42</v>
      </c>
      <c r="C34" s="124"/>
      <c r="D34" s="9">
        <f>D33*1.2</f>
        <v>153.35999999999999</v>
      </c>
      <c r="E34" s="9">
        <f>E33*1.2</f>
        <v>165.598128</v>
      </c>
      <c r="F34" s="10">
        <f t="shared" si="0"/>
        <v>198.71775360000001</v>
      </c>
      <c r="G34" s="50">
        <f>G33*1.2</f>
        <v>324</v>
      </c>
      <c r="H34" s="50">
        <f>H33*1.2</f>
        <v>348</v>
      </c>
      <c r="I34" s="10">
        <f t="shared" si="1"/>
        <v>417.59999999999997</v>
      </c>
    </row>
    <row r="35" spans="1:18" ht="20.25" hidden="1" x14ac:dyDescent="0.2">
      <c r="A35" s="132"/>
      <c r="B35" s="6" t="s">
        <v>10</v>
      </c>
      <c r="C35" s="125"/>
      <c r="D35" s="9">
        <f>D33*1.3</f>
        <v>166.14000000000001</v>
      </c>
      <c r="E35" s="9">
        <f>E33*1.3</f>
        <v>179.39797200000004</v>
      </c>
      <c r="F35" s="10">
        <f t="shared" si="0"/>
        <v>215.27756640000004</v>
      </c>
      <c r="G35" s="50">
        <f>G33*1.3</f>
        <v>351</v>
      </c>
      <c r="H35" s="50">
        <f>H33*1.3</f>
        <v>377</v>
      </c>
      <c r="I35" s="10">
        <f t="shared" si="1"/>
        <v>452.4</v>
      </c>
    </row>
    <row r="36" spans="1:18" ht="20.25" hidden="1" x14ac:dyDescent="0.2">
      <c r="A36" s="132"/>
      <c r="B36" s="6" t="s">
        <v>59</v>
      </c>
      <c r="C36" s="123">
        <v>3</v>
      </c>
      <c r="D36" s="9">
        <f>D33*0.8</f>
        <v>102.24000000000001</v>
      </c>
      <c r="E36" s="9">
        <f>E33*0.8</f>
        <v>110.39875200000002</v>
      </c>
      <c r="F36" s="10">
        <f t="shared" si="0"/>
        <v>132.47850240000002</v>
      </c>
      <c r="G36" s="50">
        <f>G33*0.8</f>
        <v>216</v>
      </c>
      <c r="H36" s="50">
        <f>H33*0.8</f>
        <v>232</v>
      </c>
      <c r="I36" s="10">
        <f t="shared" si="1"/>
        <v>278.39999999999998</v>
      </c>
    </row>
    <row r="37" spans="1:18" ht="20.25" hidden="1" x14ac:dyDescent="0.2">
      <c r="A37" s="132"/>
      <c r="B37" s="6" t="s">
        <v>42</v>
      </c>
      <c r="C37" s="124"/>
      <c r="D37" s="9">
        <f>D36*1.2</f>
        <v>122.688</v>
      </c>
      <c r="E37" s="9">
        <f>E36*1.2</f>
        <v>132.47850240000002</v>
      </c>
      <c r="F37" s="10">
        <f t="shared" si="0"/>
        <v>158.97420288000004</v>
      </c>
      <c r="G37" s="50">
        <f>G36*1.2</f>
        <v>259.2</v>
      </c>
      <c r="H37" s="50">
        <f>H36*1.2</f>
        <v>278.39999999999998</v>
      </c>
      <c r="I37" s="10">
        <f t="shared" si="1"/>
        <v>334.08</v>
      </c>
    </row>
    <row r="38" spans="1:18" ht="20.25" hidden="1" x14ac:dyDescent="0.2">
      <c r="A38" s="135"/>
      <c r="B38" s="6" t="s">
        <v>10</v>
      </c>
      <c r="C38" s="125"/>
      <c r="D38" s="14">
        <f>D36*1.3</f>
        <v>132.91200000000001</v>
      </c>
      <c r="E38" s="14">
        <f>E36*1.3</f>
        <v>143.51837760000004</v>
      </c>
      <c r="F38" s="10">
        <f t="shared" si="0"/>
        <v>172.22205312000003</v>
      </c>
      <c r="G38" s="52">
        <f>G36*1.3</f>
        <v>280.8</v>
      </c>
      <c r="H38" s="52">
        <f>H36*1.3</f>
        <v>301.60000000000002</v>
      </c>
      <c r="I38" s="10">
        <f t="shared" si="1"/>
        <v>361.92</v>
      </c>
    </row>
    <row r="39" spans="1:18" ht="20.25" hidden="1" x14ac:dyDescent="0.2">
      <c r="A39" s="132" t="s">
        <v>34</v>
      </c>
      <c r="B39" s="6" t="s">
        <v>59</v>
      </c>
      <c r="C39" s="123">
        <v>1</v>
      </c>
      <c r="D39" s="9">
        <f>D42*1.2</f>
        <v>103.44</v>
      </c>
      <c r="E39" s="9">
        <f>E42*1.2</f>
        <v>111.601416</v>
      </c>
      <c r="F39" s="10">
        <f t="shared" si="0"/>
        <v>133.92169920000001</v>
      </c>
      <c r="G39" s="50">
        <f>G42*1.2</f>
        <v>252</v>
      </c>
      <c r="H39" s="50">
        <f>H42*1.2</f>
        <v>258</v>
      </c>
      <c r="I39" s="10">
        <f t="shared" si="1"/>
        <v>309.59999999999997</v>
      </c>
    </row>
    <row r="40" spans="1:18" ht="20.25" hidden="1" x14ac:dyDescent="0.2">
      <c r="A40" s="132"/>
      <c r="B40" s="6" t="s">
        <v>42</v>
      </c>
      <c r="C40" s="124"/>
      <c r="D40" s="9">
        <f>D39*1.2</f>
        <v>124.12799999999999</v>
      </c>
      <c r="E40" s="9">
        <f>E39*1.2</f>
        <v>133.92169920000001</v>
      </c>
      <c r="F40" s="10">
        <f t="shared" si="0"/>
        <v>160.70603904000001</v>
      </c>
      <c r="G40" s="50">
        <f>G39*1.2</f>
        <v>302.39999999999998</v>
      </c>
      <c r="H40" s="50">
        <f>H39*1.2</f>
        <v>309.59999999999997</v>
      </c>
      <c r="I40" s="10">
        <f t="shared" si="1"/>
        <v>371.51999999999992</v>
      </c>
      <c r="R40" t="s">
        <v>2</v>
      </c>
    </row>
    <row r="41" spans="1:18" ht="20.25" hidden="1" x14ac:dyDescent="0.2">
      <c r="A41" s="132"/>
      <c r="B41" s="6" t="s">
        <v>10</v>
      </c>
      <c r="C41" s="125"/>
      <c r="D41" s="9">
        <f>D39*1.3</f>
        <v>134.47200000000001</v>
      </c>
      <c r="E41" s="9">
        <f>E39*1.3</f>
        <v>145.08184080000001</v>
      </c>
      <c r="F41" s="10">
        <f t="shared" si="0"/>
        <v>174.09820895999999</v>
      </c>
      <c r="G41" s="50">
        <f>G39*1.3</f>
        <v>327.60000000000002</v>
      </c>
      <c r="H41" s="50">
        <f>H39*1.3</f>
        <v>335.40000000000003</v>
      </c>
      <c r="I41" s="10">
        <f t="shared" si="1"/>
        <v>402.48</v>
      </c>
    </row>
    <row r="42" spans="1:18" ht="20.25" hidden="1" x14ac:dyDescent="0.2">
      <c r="A42" s="132"/>
      <c r="B42" s="6" t="s">
        <v>59</v>
      </c>
      <c r="C42" s="123">
        <v>2</v>
      </c>
      <c r="D42" s="12">
        <v>86.2</v>
      </c>
      <c r="E42" s="12">
        <f>D42*107.89%</f>
        <v>93.001180000000005</v>
      </c>
      <c r="F42" s="10">
        <f t="shared" si="0"/>
        <v>111.601416</v>
      </c>
      <c r="G42" s="51">
        <v>210</v>
      </c>
      <c r="H42" s="51">
        <v>215</v>
      </c>
      <c r="I42" s="10">
        <f t="shared" si="1"/>
        <v>258</v>
      </c>
    </row>
    <row r="43" spans="1:18" ht="20.25" hidden="1" x14ac:dyDescent="0.2">
      <c r="A43" s="132"/>
      <c r="B43" s="6" t="s">
        <v>42</v>
      </c>
      <c r="C43" s="124"/>
      <c r="D43" s="9">
        <f>D42*1.2</f>
        <v>103.44</v>
      </c>
      <c r="E43" s="9">
        <f>E42*1.2</f>
        <v>111.601416</v>
      </c>
      <c r="F43" s="10">
        <f t="shared" si="0"/>
        <v>133.92169920000001</v>
      </c>
      <c r="G43" s="50">
        <f>G42*1.2</f>
        <v>252</v>
      </c>
      <c r="H43" s="50">
        <f>H42*1.2</f>
        <v>258</v>
      </c>
      <c r="I43" s="10">
        <f t="shared" si="1"/>
        <v>309.59999999999997</v>
      </c>
    </row>
    <row r="44" spans="1:18" ht="20.25" hidden="1" x14ac:dyDescent="0.2">
      <c r="A44" s="132"/>
      <c r="B44" s="6" t="s">
        <v>10</v>
      </c>
      <c r="C44" s="125"/>
      <c r="D44" s="9">
        <f>D42*1.3</f>
        <v>112.06</v>
      </c>
      <c r="E44" s="9">
        <f>E42*1.3</f>
        <v>120.90153400000001</v>
      </c>
      <c r="F44" s="10">
        <f t="shared" si="0"/>
        <v>145.08184080000001</v>
      </c>
      <c r="G44" s="50">
        <f>G42*1.3</f>
        <v>273</v>
      </c>
      <c r="H44" s="50">
        <f>H42*1.3</f>
        <v>279.5</v>
      </c>
      <c r="I44" s="10">
        <f t="shared" si="1"/>
        <v>335.4</v>
      </c>
    </row>
    <row r="45" spans="1:18" ht="20.25" hidden="1" x14ac:dyDescent="0.2">
      <c r="A45" s="132"/>
      <c r="B45" s="6" t="s">
        <v>59</v>
      </c>
      <c r="C45" s="123">
        <v>3</v>
      </c>
      <c r="D45" s="9">
        <f>D42*0.8</f>
        <v>68.960000000000008</v>
      </c>
      <c r="E45" s="9">
        <f>E42*0.8</f>
        <v>74.40094400000001</v>
      </c>
      <c r="F45" s="10">
        <f t="shared" si="0"/>
        <v>89.281132800000009</v>
      </c>
      <c r="G45" s="50">
        <f>G42*0.8</f>
        <v>168</v>
      </c>
      <c r="H45" s="50">
        <f>H42*0.8</f>
        <v>172</v>
      </c>
      <c r="I45" s="10">
        <f t="shared" si="1"/>
        <v>206.4</v>
      </c>
      <c r="N45" s="34"/>
      <c r="O45" s="34"/>
    </row>
    <row r="46" spans="1:18" ht="20.25" hidden="1" x14ac:dyDescent="0.2">
      <c r="A46" s="132"/>
      <c r="B46" s="6" t="s">
        <v>42</v>
      </c>
      <c r="C46" s="124"/>
      <c r="D46" s="9">
        <f>D45*1.2</f>
        <v>82.75200000000001</v>
      </c>
      <c r="E46" s="9">
        <f>E45*1.2</f>
        <v>89.281132800000009</v>
      </c>
      <c r="F46" s="10">
        <f t="shared" si="0"/>
        <v>107.13735936</v>
      </c>
      <c r="G46" s="50">
        <f>G45*1.2</f>
        <v>201.6</v>
      </c>
      <c r="H46" s="50">
        <f>H45*1.2</f>
        <v>206.4</v>
      </c>
      <c r="I46" s="10">
        <f t="shared" si="1"/>
        <v>247.68</v>
      </c>
      <c r="N46" s="34"/>
      <c r="O46" s="34"/>
    </row>
    <row r="47" spans="1:18" ht="20.25" hidden="1" x14ac:dyDescent="0.2">
      <c r="A47" s="135"/>
      <c r="B47" s="6" t="s">
        <v>10</v>
      </c>
      <c r="C47" s="125"/>
      <c r="D47" s="14">
        <f>D45*1.3</f>
        <v>89.64800000000001</v>
      </c>
      <c r="E47" s="14">
        <f>E45*1.3</f>
        <v>96.721227200000016</v>
      </c>
      <c r="F47" s="10">
        <f t="shared" si="0"/>
        <v>116.06547264000001</v>
      </c>
      <c r="G47" s="52">
        <f>G45*1.3</f>
        <v>218.4</v>
      </c>
      <c r="H47" s="52">
        <f>H45*1.3</f>
        <v>223.6</v>
      </c>
      <c r="I47" s="10">
        <f t="shared" si="1"/>
        <v>268.32</v>
      </c>
      <c r="N47" s="34"/>
      <c r="O47" s="34"/>
    </row>
    <row r="48" spans="1:18" ht="39" hidden="1" x14ac:dyDescent="0.2">
      <c r="A48" s="133" t="s">
        <v>43</v>
      </c>
      <c r="B48" s="46" t="s">
        <v>80</v>
      </c>
      <c r="C48" s="38" t="s">
        <v>21</v>
      </c>
      <c r="D48" s="40">
        <v>50</v>
      </c>
      <c r="E48" s="40">
        <v>60</v>
      </c>
      <c r="F48" s="40">
        <f>E48*120%</f>
        <v>72</v>
      </c>
      <c r="G48" s="40">
        <v>100</v>
      </c>
      <c r="H48" s="40">
        <v>110</v>
      </c>
      <c r="I48" s="40">
        <f>H48*120%</f>
        <v>132</v>
      </c>
      <c r="N48" s="42"/>
      <c r="O48" s="42"/>
    </row>
    <row r="49" spans="1:15" ht="39" hidden="1" x14ac:dyDescent="0.2">
      <c r="A49" s="134"/>
      <c r="B49" s="44" t="s">
        <v>81</v>
      </c>
      <c r="C49" s="43" t="s">
        <v>21</v>
      </c>
      <c r="D49" s="47"/>
      <c r="E49" s="47">
        <v>80</v>
      </c>
      <c r="F49" s="47">
        <f>E49*120%</f>
        <v>96</v>
      </c>
      <c r="G49" s="47">
        <v>120</v>
      </c>
      <c r="H49" s="47">
        <v>132</v>
      </c>
      <c r="I49" s="47">
        <f>H49*120%</f>
        <v>158.4</v>
      </c>
      <c r="N49" s="42"/>
      <c r="O49" s="42"/>
    </row>
    <row r="50" spans="1:15" ht="20.25" hidden="1" x14ac:dyDescent="0.2">
      <c r="A50" s="37"/>
      <c r="B50" s="39"/>
      <c r="C50" s="43" t="s">
        <v>35</v>
      </c>
      <c r="D50" s="41"/>
      <c r="E50" s="41"/>
      <c r="F50" s="47">
        <f t="shared" ref="F50:F51" si="2">E50*120%</f>
        <v>0</v>
      </c>
      <c r="G50" s="41"/>
      <c r="H50" s="41"/>
      <c r="I50" s="47">
        <f t="shared" ref="I50:I53" si="3">H50*120%</f>
        <v>0</v>
      </c>
      <c r="N50" s="42"/>
      <c r="O50" s="42"/>
    </row>
    <row r="51" spans="1:15" ht="81" hidden="1" x14ac:dyDescent="0.2">
      <c r="A51" s="122" t="s">
        <v>36</v>
      </c>
      <c r="B51" s="39" t="s">
        <v>60</v>
      </c>
      <c r="C51" s="43" t="s">
        <v>53</v>
      </c>
      <c r="D51" s="41"/>
      <c r="E51" s="41">
        <v>60</v>
      </c>
      <c r="F51" s="47">
        <f t="shared" si="2"/>
        <v>72</v>
      </c>
      <c r="G51" s="41">
        <v>95</v>
      </c>
      <c r="H51" s="41">
        <v>105</v>
      </c>
      <c r="I51" s="47">
        <f t="shared" si="3"/>
        <v>126</v>
      </c>
      <c r="N51" s="42"/>
      <c r="O51" s="42"/>
    </row>
    <row r="52" spans="1:15" ht="78" hidden="1" x14ac:dyDescent="0.2">
      <c r="A52" s="15" t="s">
        <v>16</v>
      </c>
      <c r="B52" s="16"/>
      <c r="C52" s="5"/>
      <c r="D52" s="10"/>
      <c r="E52" s="10"/>
      <c r="F52" s="17"/>
      <c r="G52" s="10"/>
      <c r="H52" s="10"/>
      <c r="I52" s="47">
        <f t="shared" si="3"/>
        <v>0</v>
      </c>
      <c r="N52" s="34"/>
      <c r="O52" s="34"/>
    </row>
    <row r="53" spans="1:15" ht="58.5" hidden="1" x14ac:dyDescent="0.2">
      <c r="A53" s="15" t="s">
        <v>79</v>
      </c>
      <c r="B53" s="16"/>
      <c r="C53" s="5"/>
      <c r="D53" s="10"/>
      <c r="E53" s="10"/>
      <c r="F53" s="17"/>
      <c r="G53" s="10"/>
      <c r="H53" s="10">
        <v>128</v>
      </c>
      <c r="I53" s="47">
        <f t="shared" si="3"/>
        <v>153.6</v>
      </c>
      <c r="N53" s="34"/>
      <c r="O53" s="34"/>
    </row>
    <row r="54" spans="1:15" ht="19.5" hidden="1" x14ac:dyDescent="0.2">
      <c r="A54" s="18" t="s">
        <v>11</v>
      </c>
      <c r="B54" s="19"/>
      <c r="C54" s="19"/>
      <c r="D54" s="10">
        <v>5</v>
      </c>
      <c r="E54" s="10">
        <v>5</v>
      </c>
      <c r="F54" s="10">
        <f>E54*120%</f>
        <v>6</v>
      </c>
      <c r="G54" s="10">
        <v>18</v>
      </c>
      <c r="H54" s="10">
        <v>40</v>
      </c>
      <c r="I54" s="10">
        <f>H54*120%</f>
        <v>48</v>
      </c>
      <c r="N54" s="34"/>
      <c r="O54" s="34"/>
    </row>
    <row r="55" spans="1:15" ht="19.5" hidden="1" x14ac:dyDescent="0.2">
      <c r="A55" s="18" t="s">
        <v>47</v>
      </c>
      <c r="B55" s="19"/>
      <c r="C55" s="19"/>
      <c r="D55" s="10">
        <v>4</v>
      </c>
      <c r="E55" s="10">
        <v>4</v>
      </c>
      <c r="F55" s="10">
        <f t="shared" ref="F55:F57" si="4">E55*120%</f>
        <v>4.8</v>
      </c>
      <c r="G55" s="10">
        <v>12</v>
      </c>
      <c r="H55" s="10">
        <v>12</v>
      </c>
      <c r="I55" s="10">
        <f t="shared" ref="I55:I57" si="5">H55*120%</f>
        <v>14.399999999999999</v>
      </c>
    </row>
    <row r="56" spans="1:15" ht="19.5" hidden="1" x14ac:dyDescent="0.2">
      <c r="A56" s="20" t="s">
        <v>13</v>
      </c>
      <c r="B56" s="16"/>
      <c r="C56" s="5"/>
      <c r="D56" s="10">
        <v>6</v>
      </c>
      <c r="E56" s="10">
        <v>6</v>
      </c>
      <c r="F56" s="10">
        <f t="shared" si="4"/>
        <v>7.1999999999999993</v>
      </c>
      <c r="G56" s="10">
        <v>6</v>
      </c>
      <c r="H56" s="10">
        <v>12</v>
      </c>
      <c r="I56" s="10">
        <f t="shared" si="5"/>
        <v>14.399999999999999</v>
      </c>
    </row>
    <row r="57" spans="1:15" ht="19.5" hidden="1" x14ac:dyDescent="0.2">
      <c r="A57" s="20" t="s">
        <v>18</v>
      </c>
      <c r="B57" s="16"/>
      <c r="C57" s="5"/>
      <c r="D57" s="10">
        <v>26</v>
      </c>
      <c r="E57" s="10">
        <v>18</v>
      </c>
      <c r="F57" s="10">
        <f t="shared" si="4"/>
        <v>21.599999999999998</v>
      </c>
      <c r="G57" s="10">
        <v>25</v>
      </c>
      <c r="H57" s="10">
        <v>25</v>
      </c>
      <c r="I57" s="10">
        <f t="shared" si="5"/>
        <v>30</v>
      </c>
    </row>
    <row r="58" spans="1:15" ht="7.5" customHeight="1" x14ac:dyDescent="0.2">
      <c r="A58" s="21"/>
      <c r="B58" s="22"/>
      <c r="C58" s="23"/>
      <c r="D58" s="3"/>
      <c r="E58" s="3"/>
      <c r="F58" s="3"/>
      <c r="G58" s="3"/>
    </row>
    <row r="59" spans="1:15" ht="18.75" x14ac:dyDescent="0.2">
      <c r="A59" s="24" t="s">
        <v>14</v>
      </c>
      <c r="B59" s="22"/>
      <c r="C59" s="23"/>
      <c r="D59" s="3"/>
      <c r="E59" s="3"/>
      <c r="F59" s="3"/>
      <c r="G59" s="3"/>
    </row>
    <row r="60" spans="1:15" ht="18.75" x14ac:dyDescent="0.2">
      <c r="A60" s="24" t="s">
        <v>105</v>
      </c>
      <c r="B60" s="25"/>
      <c r="C60" s="23"/>
      <c r="D60" s="3"/>
      <c r="E60" s="3"/>
      <c r="F60" s="3"/>
      <c r="G60" s="3"/>
      <c r="H60" s="26"/>
    </row>
    <row r="61" spans="1:15" ht="84" customHeight="1" x14ac:dyDescent="0.2">
      <c r="A61" s="24"/>
      <c r="B61" s="25"/>
      <c r="C61" s="23"/>
      <c r="D61" s="3"/>
      <c r="E61" s="3"/>
      <c r="F61" s="3"/>
      <c r="G61" s="3"/>
      <c r="H61" s="26"/>
    </row>
    <row r="62" spans="1:15" ht="18.75" x14ac:dyDescent="0.2">
      <c r="A62" s="26" t="s">
        <v>102</v>
      </c>
      <c r="B62" s="26"/>
      <c r="C62" s="26"/>
      <c r="D62" s="26" t="s">
        <v>22</v>
      </c>
      <c r="E62" s="26"/>
      <c r="F62" s="26" t="s">
        <v>22</v>
      </c>
      <c r="G62" s="26"/>
      <c r="I62" s="26" t="s">
        <v>88</v>
      </c>
    </row>
    <row r="63" spans="1:15" ht="18.75" x14ac:dyDescent="0.2">
      <c r="A63" s="26"/>
      <c r="B63" s="26"/>
      <c r="C63" s="26"/>
      <c r="D63" s="26"/>
      <c r="E63" s="26"/>
      <c r="F63" s="26"/>
      <c r="G63" s="26"/>
      <c r="I63" s="26"/>
    </row>
    <row r="64" spans="1:15" ht="18.75" x14ac:dyDescent="0.2">
      <c r="A64" s="26" t="s">
        <v>19</v>
      </c>
      <c r="B64" s="26"/>
      <c r="C64" s="26"/>
      <c r="D64" s="26" t="s">
        <v>20</v>
      </c>
      <c r="E64" s="26"/>
      <c r="F64" s="26" t="s">
        <v>26</v>
      </c>
      <c r="G64" s="26"/>
      <c r="I64" s="26" t="s">
        <v>20</v>
      </c>
    </row>
    <row r="65" spans="8:8" ht="18.75" x14ac:dyDescent="0.2">
      <c r="H65" s="26"/>
    </row>
  </sheetData>
  <mergeCells count="24">
    <mergeCell ref="A8:I8"/>
    <mergeCell ref="A48:A49"/>
    <mergeCell ref="D1:L1"/>
    <mergeCell ref="D2:L2"/>
    <mergeCell ref="E3:F3"/>
    <mergeCell ref="A6:I6"/>
    <mergeCell ref="A7:I7"/>
    <mergeCell ref="A21:A29"/>
    <mergeCell ref="C21:C23"/>
    <mergeCell ref="C24:C26"/>
    <mergeCell ref="C27:C29"/>
    <mergeCell ref="A30:A38"/>
    <mergeCell ref="C30:C32"/>
    <mergeCell ref="C33:C35"/>
    <mergeCell ref="C36:C38"/>
    <mergeCell ref="A12:A20"/>
    <mergeCell ref="A9:I9"/>
    <mergeCell ref="A39:A47"/>
    <mergeCell ref="C39:C41"/>
    <mergeCell ref="C42:C44"/>
    <mergeCell ref="C45:C47"/>
    <mergeCell ref="C12:C14"/>
    <mergeCell ref="C15:C17"/>
    <mergeCell ref="C18:C20"/>
  </mergeCells>
  <pageMargins left="0.7" right="0.51" top="0.75" bottom="0.75" header="0.3" footer="0.3"/>
  <pageSetup paperSize="9" scale="75" orientation="portrait" r:id="rId1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"/>
  <sheetViews>
    <sheetView view="pageBreakPreview" zoomScale="60" zoomScaleNormal="100" workbookViewId="0">
      <selection activeCell="R41" sqref="R41"/>
    </sheetView>
  </sheetViews>
  <sheetFormatPr defaultRowHeight="12.75" x14ac:dyDescent="0.2"/>
  <cols>
    <col min="1" max="1" width="51.85546875" customWidth="1"/>
    <col min="2" max="2" width="20.5703125" customWidth="1"/>
    <col min="3" max="3" width="16.7109375" customWidth="1"/>
    <col min="4" max="5" width="28.7109375" customWidth="1"/>
    <col min="10" max="11" width="11.5703125" customWidth="1"/>
    <col min="255" max="255" width="63" customWidth="1"/>
    <col min="256" max="256" width="17.28515625" customWidth="1"/>
    <col min="257" max="257" width="12.7109375" customWidth="1"/>
    <col min="258" max="258" width="19.42578125" customWidth="1"/>
    <col min="259" max="259" width="23" customWidth="1"/>
    <col min="266" max="267" width="11.5703125" customWidth="1"/>
    <col min="511" max="511" width="63" customWidth="1"/>
    <col min="512" max="512" width="17.28515625" customWidth="1"/>
    <col min="513" max="513" width="12.7109375" customWidth="1"/>
    <col min="514" max="514" width="19.42578125" customWidth="1"/>
    <col min="515" max="515" width="23" customWidth="1"/>
    <col min="522" max="523" width="11.5703125" customWidth="1"/>
    <col min="767" max="767" width="63" customWidth="1"/>
    <col min="768" max="768" width="17.28515625" customWidth="1"/>
    <col min="769" max="769" width="12.7109375" customWidth="1"/>
    <col min="770" max="770" width="19.42578125" customWidth="1"/>
    <col min="771" max="771" width="23" customWidth="1"/>
    <col min="778" max="779" width="11.5703125" customWidth="1"/>
    <col min="1023" max="1023" width="63" customWidth="1"/>
    <col min="1024" max="1024" width="17.28515625" customWidth="1"/>
    <col min="1025" max="1025" width="12.7109375" customWidth="1"/>
    <col min="1026" max="1026" width="19.42578125" customWidth="1"/>
    <col min="1027" max="1027" width="23" customWidth="1"/>
    <col min="1034" max="1035" width="11.5703125" customWidth="1"/>
    <col min="1279" max="1279" width="63" customWidth="1"/>
    <col min="1280" max="1280" width="17.28515625" customWidth="1"/>
    <col min="1281" max="1281" width="12.7109375" customWidth="1"/>
    <col min="1282" max="1282" width="19.42578125" customWidth="1"/>
    <col min="1283" max="1283" width="23" customWidth="1"/>
    <col min="1290" max="1291" width="11.5703125" customWidth="1"/>
    <col min="1535" max="1535" width="63" customWidth="1"/>
    <col min="1536" max="1536" width="17.28515625" customWidth="1"/>
    <col min="1537" max="1537" width="12.7109375" customWidth="1"/>
    <col min="1538" max="1538" width="19.42578125" customWidth="1"/>
    <col min="1539" max="1539" width="23" customWidth="1"/>
    <col min="1546" max="1547" width="11.5703125" customWidth="1"/>
    <col min="1791" max="1791" width="63" customWidth="1"/>
    <col min="1792" max="1792" width="17.28515625" customWidth="1"/>
    <col min="1793" max="1793" width="12.7109375" customWidth="1"/>
    <col min="1794" max="1794" width="19.42578125" customWidth="1"/>
    <col min="1795" max="1795" width="23" customWidth="1"/>
    <col min="1802" max="1803" width="11.5703125" customWidth="1"/>
    <col min="2047" max="2047" width="63" customWidth="1"/>
    <col min="2048" max="2048" width="17.28515625" customWidth="1"/>
    <col min="2049" max="2049" width="12.7109375" customWidth="1"/>
    <col min="2050" max="2050" width="19.42578125" customWidth="1"/>
    <col min="2051" max="2051" width="23" customWidth="1"/>
    <col min="2058" max="2059" width="11.5703125" customWidth="1"/>
    <col min="2303" max="2303" width="63" customWidth="1"/>
    <col min="2304" max="2304" width="17.28515625" customWidth="1"/>
    <col min="2305" max="2305" width="12.7109375" customWidth="1"/>
    <col min="2306" max="2306" width="19.42578125" customWidth="1"/>
    <col min="2307" max="2307" width="23" customWidth="1"/>
    <col min="2314" max="2315" width="11.5703125" customWidth="1"/>
    <col min="2559" max="2559" width="63" customWidth="1"/>
    <col min="2560" max="2560" width="17.28515625" customWidth="1"/>
    <col min="2561" max="2561" width="12.7109375" customWidth="1"/>
    <col min="2562" max="2562" width="19.42578125" customWidth="1"/>
    <col min="2563" max="2563" width="23" customWidth="1"/>
    <col min="2570" max="2571" width="11.5703125" customWidth="1"/>
    <col min="2815" max="2815" width="63" customWidth="1"/>
    <col min="2816" max="2816" width="17.28515625" customWidth="1"/>
    <col min="2817" max="2817" width="12.7109375" customWidth="1"/>
    <col min="2818" max="2818" width="19.42578125" customWidth="1"/>
    <col min="2819" max="2819" width="23" customWidth="1"/>
    <col min="2826" max="2827" width="11.5703125" customWidth="1"/>
    <col min="3071" max="3071" width="63" customWidth="1"/>
    <col min="3072" max="3072" width="17.28515625" customWidth="1"/>
    <col min="3073" max="3073" width="12.7109375" customWidth="1"/>
    <col min="3074" max="3074" width="19.42578125" customWidth="1"/>
    <col min="3075" max="3075" width="23" customWidth="1"/>
    <col min="3082" max="3083" width="11.5703125" customWidth="1"/>
    <col min="3327" max="3327" width="63" customWidth="1"/>
    <col min="3328" max="3328" width="17.28515625" customWidth="1"/>
    <col min="3329" max="3329" width="12.7109375" customWidth="1"/>
    <col min="3330" max="3330" width="19.42578125" customWidth="1"/>
    <col min="3331" max="3331" width="23" customWidth="1"/>
    <col min="3338" max="3339" width="11.5703125" customWidth="1"/>
    <col min="3583" max="3583" width="63" customWidth="1"/>
    <col min="3584" max="3584" width="17.28515625" customWidth="1"/>
    <col min="3585" max="3585" width="12.7109375" customWidth="1"/>
    <col min="3586" max="3586" width="19.42578125" customWidth="1"/>
    <col min="3587" max="3587" width="23" customWidth="1"/>
    <col min="3594" max="3595" width="11.5703125" customWidth="1"/>
    <col min="3839" max="3839" width="63" customWidth="1"/>
    <col min="3840" max="3840" width="17.28515625" customWidth="1"/>
    <col min="3841" max="3841" width="12.7109375" customWidth="1"/>
    <col min="3842" max="3842" width="19.42578125" customWidth="1"/>
    <col min="3843" max="3843" width="23" customWidth="1"/>
    <col min="3850" max="3851" width="11.5703125" customWidth="1"/>
    <col min="4095" max="4095" width="63" customWidth="1"/>
    <col min="4096" max="4096" width="17.28515625" customWidth="1"/>
    <col min="4097" max="4097" width="12.7109375" customWidth="1"/>
    <col min="4098" max="4098" width="19.42578125" customWidth="1"/>
    <col min="4099" max="4099" width="23" customWidth="1"/>
    <col min="4106" max="4107" width="11.5703125" customWidth="1"/>
    <col min="4351" max="4351" width="63" customWidth="1"/>
    <col min="4352" max="4352" width="17.28515625" customWidth="1"/>
    <col min="4353" max="4353" width="12.7109375" customWidth="1"/>
    <col min="4354" max="4354" width="19.42578125" customWidth="1"/>
    <col min="4355" max="4355" width="23" customWidth="1"/>
    <col min="4362" max="4363" width="11.5703125" customWidth="1"/>
    <col min="4607" max="4607" width="63" customWidth="1"/>
    <col min="4608" max="4608" width="17.28515625" customWidth="1"/>
    <col min="4609" max="4609" width="12.7109375" customWidth="1"/>
    <col min="4610" max="4610" width="19.42578125" customWidth="1"/>
    <col min="4611" max="4611" width="23" customWidth="1"/>
    <col min="4618" max="4619" width="11.5703125" customWidth="1"/>
    <col min="4863" max="4863" width="63" customWidth="1"/>
    <col min="4864" max="4864" width="17.28515625" customWidth="1"/>
    <col min="4865" max="4865" width="12.7109375" customWidth="1"/>
    <col min="4866" max="4866" width="19.42578125" customWidth="1"/>
    <col min="4867" max="4867" width="23" customWidth="1"/>
    <col min="4874" max="4875" width="11.5703125" customWidth="1"/>
    <col min="5119" max="5119" width="63" customWidth="1"/>
    <col min="5120" max="5120" width="17.28515625" customWidth="1"/>
    <col min="5121" max="5121" width="12.7109375" customWidth="1"/>
    <col min="5122" max="5122" width="19.42578125" customWidth="1"/>
    <col min="5123" max="5123" width="23" customWidth="1"/>
    <col min="5130" max="5131" width="11.5703125" customWidth="1"/>
    <col min="5375" max="5375" width="63" customWidth="1"/>
    <col min="5376" max="5376" width="17.28515625" customWidth="1"/>
    <col min="5377" max="5377" width="12.7109375" customWidth="1"/>
    <col min="5378" max="5378" width="19.42578125" customWidth="1"/>
    <col min="5379" max="5379" width="23" customWidth="1"/>
    <col min="5386" max="5387" width="11.5703125" customWidth="1"/>
    <col min="5631" max="5631" width="63" customWidth="1"/>
    <col min="5632" max="5632" width="17.28515625" customWidth="1"/>
    <col min="5633" max="5633" width="12.7109375" customWidth="1"/>
    <col min="5634" max="5634" width="19.42578125" customWidth="1"/>
    <col min="5635" max="5635" width="23" customWidth="1"/>
    <col min="5642" max="5643" width="11.5703125" customWidth="1"/>
    <col min="5887" max="5887" width="63" customWidth="1"/>
    <col min="5888" max="5888" width="17.28515625" customWidth="1"/>
    <col min="5889" max="5889" width="12.7109375" customWidth="1"/>
    <col min="5890" max="5890" width="19.42578125" customWidth="1"/>
    <col min="5891" max="5891" width="23" customWidth="1"/>
    <col min="5898" max="5899" width="11.5703125" customWidth="1"/>
    <col min="6143" max="6143" width="63" customWidth="1"/>
    <col min="6144" max="6144" width="17.28515625" customWidth="1"/>
    <col min="6145" max="6145" width="12.7109375" customWidth="1"/>
    <col min="6146" max="6146" width="19.42578125" customWidth="1"/>
    <col min="6147" max="6147" width="23" customWidth="1"/>
    <col min="6154" max="6155" width="11.5703125" customWidth="1"/>
    <col min="6399" max="6399" width="63" customWidth="1"/>
    <col min="6400" max="6400" width="17.28515625" customWidth="1"/>
    <col min="6401" max="6401" width="12.7109375" customWidth="1"/>
    <col min="6402" max="6402" width="19.42578125" customWidth="1"/>
    <col min="6403" max="6403" width="23" customWidth="1"/>
    <col min="6410" max="6411" width="11.5703125" customWidth="1"/>
    <col min="6655" max="6655" width="63" customWidth="1"/>
    <col min="6656" max="6656" width="17.28515625" customWidth="1"/>
    <col min="6657" max="6657" width="12.7109375" customWidth="1"/>
    <col min="6658" max="6658" width="19.42578125" customWidth="1"/>
    <col min="6659" max="6659" width="23" customWidth="1"/>
    <col min="6666" max="6667" width="11.5703125" customWidth="1"/>
    <col min="6911" max="6911" width="63" customWidth="1"/>
    <col min="6912" max="6912" width="17.28515625" customWidth="1"/>
    <col min="6913" max="6913" width="12.7109375" customWidth="1"/>
    <col min="6914" max="6914" width="19.42578125" customWidth="1"/>
    <col min="6915" max="6915" width="23" customWidth="1"/>
    <col min="6922" max="6923" width="11.5703125" customWidth="1"/>
    <col min="7167" max="7167" width="63" customWidth="1"/>
    <col min="7168" max="7168" width="17.28515625" customWidth="1"/>
    <col min="7169" max="7169" width="12.7109375" customWidth="1"/>
    <col min="7170" max="7170" width="19.42578125" customWidth="1"/>
    <col min="7171" max="7171" width="23" customWidth="1"/>
    <col min="7178" max="7179" width="11.5703125" customWidth="1"/>
    <col min="7423" max="7423" width="63" customWidth="1"/>
    <col min="7424" max="7424" width="17.28515625" customWidth="1"/>
    <col min="7425" max="7425" width="12.7109375" customWidth="1"/>
    <col min="7426" max="7426" width="19.42578125" customWidth="1"/>
    <col min="7427" max="7427" width="23" customWidth="1"/>
    <col min="7434" max="7435" width="11.5703125" customWidth="1"/>
    <col min="7679" max="7679" width="63" customWidth="1"/>
    <col min="7680" max="7680" width="17.28515625" customWidth="1"/>
    <col min="7681" max="7681" width="12.7109375" customWidth="1"/>
    <col min="7682" max="7682" width="19.42578125" customWidth="1"/>
    <col min="7683" max="7683" width="23" customWidth="1"/>
    <col min="7690" max="7691" width="11.5703125" customWidth="1"/>
    <col min="7935" max="7935" width="63" customWidth="1"/>
    <col min="7936" max="7936" width="17.28515625" customWidth="1"/>
    <col min="7937" max="7937" width="12.7109375" customWidth="1"/>
    <col min="7938" max="7938" width="19.42578125" customWidth="1"/>
    <col min="7939" max="7939" width="23" customWidth="1"/>
    <col min="7946" max="7947" width="11.5703125" customWidth="1"/>
    <col min="8191" max="8191" width="63" customWidth="1"/>
    <col min="8192" max="8192" width="17.28515625" customWidth="1"/>
    <col min="8193" max="8193" width="12.7109375" customWidth="1"/>
    <col min="8194" max="8194" width="19.42578125" customWidth="1"/>
    <col min="8195" max="8195" width="23" customWidth="1"/>
    <col min="8202" max="8203" width="11.5703125" customWidth="1"/>
    <col min="8447" max="8447" width="63" customWidth="1"/>
    <col min="8448" max="8448" width="17.28515625" customWidth="1"/>
    <col min="8449" max="8449" width="12.7109375" customWidth="1"/>
    <col min="8450" max="8450" width="19.42578125" customWidth="1"/>
    <col min="8451" max="8451" width="23" customWidth="1"/>
    <col min="8458" max="8459" width="11.5703125" customWidth="1"/>
    <col min="8703" max="8703" width="63" customWidth="1"/>
    <col min="8704" max="8704" width="17.28515625" customWidth="1"/>
    <col min="8705" max="8705" width="12.7109375" customWidth="1"/>
    <col min="8706" max="8706" width="19.42578125" customWidth="1"/>
    <col min="8707" max="8707" width="23" customWidth="1"/>
    <col min="8714" max="8715" width="11.5703125" customWidth="1"/>
    <col min="8959" max="8959" width="63" customWidth="1"/>
    <col min="8960" max="8960" width="17.28515625" customWidth="1"/>
    <col min="8961" max="8961" width="12.7109375" customWidth="1"/>
    <col min="8962" max="8962" width="19.42578125" customWidth="1"/>
    <col min="8963" max="8963" width="23" customWidth="1"/>
    <col min="8970" max="8971" width="11.5703125" customWidth="1"/>
    <col min="9215" max="9215" width="63" customWidth="1"/>
    <col min="9216" max="9216" width="17.28515625" customWidth="1"/>
    <col min="9217" max="9217" width="12.7109375" customWidth="1"/>
    <col min="9218" max="9218" width="19.42578125" customWidth="1"/>
    <col min="9219" max="9219" width="23" customWidth="1"/>
    <col min="9226" max="9227" width="11.5703125" customWidth="1"/>
    <col min="9471" max="9471" width="63" customWidth="1"/>
    <col min="9472" max="9472" width="17.28515625" customWidth="1"/>
    <col min="9473" max="9473" width="12.7109375" customWidth="1"/>
    <col min="9474" max="9474" width="19.42578125" customWidth="1"/>
    <col min="9475" max="9475" width="23" customWidth="1"/>
    <col min="9482" max="9483" width="11.5703125" customWidth="1"/>
    <col min="9727" max="9727" width="63" customWidth="1"/>
    <col min="9728" max="9728" width="17.28515625" customWidth="1"/>
    <col min="9729" max="9729" width="12.7109375" customWidth="1"/>
    <col min="9730" max="9730" width="19.42578125" customWidth="1"/>
    <col min="9731" max="9731" width="23" customWidth="1"/>
    <col min="9738" max="9739" width="11.5703125" customWidth="1"/>
    <col min="9983" max="9983" width="63" customWidth="1"/>
    <col min="9984" max="9984" width="17.28515625" customWidth="1"/>
    <col min="9985" max="9985" width="12.7109375" customWidth="1"/>
    <col min="9986" max="9986" width="19.42578125" customWidth="1"/>
    <col min="9987" max="9987" width="23" customWidth="1"/>
    <col min="9994" max="9995" width="11.5703125" customWidth="1"/>
    <col min="10239" max="10239" width="63" customWidth="1"/>
    <col min="10240" max="10240" width="17.28515625" customWidth="1"/>
    <col min="10241" max="10241" width="12.7109375" customWidth="1"/>
    <col min="10242" max="10242" width="19.42578125" customWidth="1"/>
    <col min="10243" max="10243" width="23" customWidth="1"/>
    <col min="10250" max="10251" width="11.5703125" customWidth="1"/>
    <col min="10495" max="10495" width="63" customWidth="1"/>
    <col min="10496" max="10496" width="17.28515625" customWidth="1"/>
    <col min="10497" max="10497" width="12.7109375" customWidth="1"/>
    <col min="10498" max="10498" width="19.42578125" customWidth="1"/>
    <col min="10499" max="10499" width="23" customWidth="1"/>
    <col min="10506" max="10507" width="11.5703125" customWidth="1"/>
    <col min="10751" max="10751" width="63" customWidth="1"/>
    <col min="10752" max="10752" width="17.28515625" customWidth="1"/>
    <col min="10753" max="10753" width="12.7109375" customWidth="1"/>
    <col min="10754" max="10754" width="19.42578125" customWidth="1"/>
    <col min="10755" max="10755" width="23" customWidth="1"/>
    <col min="10762" max="10763" width="11.5703125" customWidth="1"/>
    <col min="11007" max="11007" width="63" customWidth="1"/>
    <col min="11008" max="11008" width="17.28515625" customWidth="1"/>
    <col min="11009" max="11009" width="12.7109375" customWidth="1"/>
    <col min="11010" max="11010" width="19.42578125" customWidth="1"/>
    <col min="11011" max="11011" width="23" customWidth="1"/>
    <col min="11018" max="11019" width="11.5703125" customWidth="1"/>
    <col min="11263" max="11263" width="63" customWidth="1"/>
    <col min="11264" max="11264" width="17.28515625" customWidth="1"/>
    <col min="11265" max="11265" width="12.7109375" customWidth="1"/>
    <col min="11266" max="11266" width="19.42578125" customWidth="1"/>
    <col min="11267" max="11267" width="23" customWidth="1"/>
    <col min="11274" max="11275" width="11.5703125" customWidth="1"/>
    <col min="11519" max="11519" width="63" customWidth="1"/>
    <col min="11520" max="11520" width="17.28515625" customWidth="1"/>
    <col min="11521" max="11521" width="12.7109375" customWidth="1"/>
    <col min="11522" max="11522" width="19.42578125" customWidth="1"/>
    <col min="11523" max="11523" width="23" customWidth="1"/>
    <col min="11530" max="11531" width="11.5703125" customWidth="1"/>
    <col min="11775" max="11775" width="63" customWidth="1"/>
    <col min="11776" max="11776" width="17.28515625" customWidth="1"/>
    <col min="11777" max="11777" width="12.7109375" customWidth="1"/>
    <col min="11778" max="11778" width="19.42578125" customWidth="1"/>
    <col min="11779" max="11779" width="23" customWidth="1"/>
    <col min="11786" max="11787" width="11.5703125" customWidth="1"/>
    <col min="12031" max="12031" width="63" customWidth="1"/>
    <col min="12032" max="12032" width="17.28515625" customWidth="1"/>
    <col min="12033" max="12033" width="12.7109375" customWidth="1"/>
    <col min="12034" max="12034" width="19.42578125" customWidth="1"/>
    <col min="12035" max="12035" width="23" customWidth="1"/>
    <col min="12042" max="12043" width="11.5703125" customWidth="1"/>
    <col min="12287" max="12287" width="63" customWidth="1"/>
    <col min="12288" max="12288" width="17.28515625" customWidth="1"/>
    <col min="12289" max="12289" width="12.7109375" customWidth="1"/>
    <col min="12290" max="12290" width="19.42578125" customWidth="1"/>
    <col min="12291" max="12291" width="23" customWidth="1"/>
    <col min="12298" max="12299" width="11.5703125" customWidth="1"/>
    <col min="12543" max="12543" width="63" customWidth="1"/>
    <col min="12544" max="12544" width="17.28515625" customWidth="1"/>
    <col min="12545" max="12545" width="12.7109375" customWidth="1"/>
    <col min="12546" max="12546" width="19.42578125" customWidth="1"/>
    <col min="12547" max="12547" width="23" customWidth="1"/>
    <col min="12554" max="12555" width="11.5703125" customWidth="1"/>
    <col min="12799" max="12799" width="63" customWidth="1"/>
    <col min="12800" max="12800" width="17.28515625" customWidth="1"/>
    <col min="12801" max="12801" width="12.7109375" customWidth="1"/>
    <col min="12802" max="12802" width="19.42578125" customWidth="1"/>
    <col min="12803" max="12803" width="23" customWidth="1"/>
    <col min="12810" max="12811" width="11.5703125" customWidth="1"/>
    <col min="13055" max="13055" width="63" customWidth="1"/>
    <col min="13056" max="13056" width="17.28515625" customWidth="1"/>
    <col min="13057" max="13057" width="12.7109375" customWidth="1"/>
    <col min="13058" max="13058" width="19.42578125" customWidth="1"/>
    <col min="13059" max="13059" width="23" customWidth="1"/>
    <col min="13066" max="13067" width="11.5703125" customWidth="1"/>
    <col min="13311" max="13311" width="63" customWidth="1"/>
    <col min="13312" max="13312" width="17.28515625" customWidth="1"/>
    <col min="13313" max="13313" width="12.7109375" customWidth="1"/>
    <col min="13314" max="13314" width="19.42578125" customWidth="1"/>
    <col min="13315" max="13315" width="23" customWidth="1"/>
    <col min="13322" max="13323" width="11.5703125" customWidth="1"/>
    <col min="13567" max="13567" width="63" customWidth="1"/>
    <col min="13568" max="13568" width="17.28515625" customWidth="1"/>
    <col min="13569" max="13569" width="12.7109375" customWidth="1"/>
    <col min="13570" max="13570" width="19.42578125" customWidth="1"/>
    <col min="13571" max="13571" width="23" customWidth="1"/>
    <col min="13578" max="13579" width="11.5703125" customWidth="1"/>
    <col min="13823" max="13823" width="63" customWidth="1"/>
    <col min="13824" max="13824" width="17.28515625" customWidth="1"/>
    <col min="13825" max="13825" width="12.7109375" customWidth="1"/>
    <col min="13826" max="13826" width="19.42578125" customWidth="1"/>
    <col min="13827" max="13827" width="23" customWidth="1"/>
    <col min="13834" max="13835" width="11.5703125" customWidth="1"/>
    <col min="14079" max="14079" width="63" customWidth="1"/>
    <col min="14080" max="14080" width="17.28515625" customWidth="1"/>
    <col min="14081" max="14081" width="12.7109375" customWidth="1"/>
    <col min="14082" max="14082" width="19.42578125" customWidth="1"/>
    <col min="14083" max="14083" width="23" customWidth="1"/>
    <col min="14090" max="14091" width="11.5703125" customWidth="1"/>
    <col min="14335" max="14335" width="63" customWidth="1"/>
    <col min="14336" max="14336" width="17.28515625" customWidth="1"/>
    <col min="14337" max="14337" width="12.7109375" customWidth="1"/>
    <col min="14338" max="14338" width="19.42578125" customWidth="1"/>
    <col min="14339" max="14339" width="23" customWidth="1"/>
    <col min="14346" max="14347" width="11.5703125" customWidth="1"/>
    <col min="14591" max="14591" width="63" customWidth="1"/>
    <col min="14592" max="14592" width="17.28515625" customWidth="1"/>
    <col min="14593" max="14593" width="12.7109375" customWidth="1"/>
    <col min="14594" max="14594" width="19.42578125" customWidth="1"/>
    <col min="14595" max="14595" width="23" customWidth="1"/>
    <col min="14602" max="14603" width="11.5703125" customWidth="1"/>
    <col min="14847" max="14847" width="63" customWidth="1"/>
    <col min="14848" max="14848" width="17.28515625" customWidth="1"/>
    <col min="14849" max="14849" width="12.7109375" customWidth="1"/>
    <col min="14850" max="14850" width="19.42578125" customWidth="1"/>
    <col min="14851" max="14851" width="23" customWidth="1"/>
    <col min="14858" max="14859" width="11.5703125" customWidth="1"/>
    <col min="15103" max="15103" width="63" customWidth="1"/>
    <col min="15104" max="15104" width="17.28515625" customWidth="1"/>
    <col min="15105" max="15105" width="12.7109375" customWidth="1"/>
    <col min="15106" max="15106" width="19.42578125" customWidth="1"/>
    <col min="15107" max="15107" width="23" customWidth="1"/>
    <col min="15114" max="15115" width="11.5703125" customWidth="1"/>
    <col min="15359" max="15359" width="63" customWidth="1"/>
    <col min="15360" max="15360" width="17.28515625" customWidth="1"/>
    <col min="15361" max="15361" width="12.7109375" customWidth="1"/>
    <col min="15362" max="15362" width="19.42578125" customWidth="1"/>
    <col min="15363" max="15363" width="23" customWidth="1"/>
    <col min="15370" max="15371" width="11.5703125" customWidth="1"/>
    <col min="15615" max="15615" width="63" customWidth="1"/>
    <col min="15616" max="15616" width="17.28515625" customWidth="1"/>
    <col min="15617" max="15617" width="12.7109375" customWidth="1"/>
    <col min="15618" max="15618" width="19.42578125" customWidth="1"/>
    <col min="15619" max="15619" width="23" customWidth="1"/>
    <col min="15626" max="15627" width="11.5703125" customWidth="1"/>
    <col min="15871" max="15871" width="63" customWidth="1"/>
    <col min="15872" max="15872" width="17.28515625" customWidth="1"/>
    <col min="15873" max="15873" width="12.7109375" customWidth="1"/>
    <col min="15874" max="15874" width="19.42578125" customWidth="1"/>
    <col min="15875" max="15875" width="23" customWidth="1"/>
    <col min="15882" max="15883" width="11.5703125" customWidth="1"/>
    <col min="16127" max="16127" width="63" customWidth="1"/>
    <col min="16128" max="16128" width="17.28515625" customWidth="1"/>
    <col min="16129" max="16129" width="12.7109375" customWidth="1"/>
    <col min="16130" max="16130" width="19.42578125" customWidth="1"/>
    <col min="16131" max="16131" width="23" customWidth="1"/>
    <col min="16138" max="16139" width="11.5703125" customWidth="1"/>
  </cols>
  <sheetData>
    <row r="1" spans="1:15" ht="23.25" x14ac:dyDescent="0.2">
      <c r="A1" s="67"/>
      <c r="B1" s="67"/>
      <c r="C1" s="68"/>
      <c r="D1" s="150" t="s">
        <v>0</v>
      </c>
      <c r="E1" s="150"/>
      <c r="F1" s="150"/>
      <c r="G1" s="150"/>
      <c r="H1" s="150"/>
      <c r="I1" s="150"/>
    </row>
    <row r="2" spans="1:15" ht="24.75" customHeight="1" x14ac:dyDescent="0.2">
      <c r="A2" s="69"/>
      <c r="B2" s="69"/>
      <c r="C2" s="70"/>
      <c r="D2" s="151" t="s">
        <v>78</v>
      </c>
      <c r="E2" s="151"/>
      <c r="F2" s="151"/>
      <c r="G2" s="151"/>
      <c r="H2" s="151"/>
      <c r="I2" s="151"/>
    </row>
    <row r="3" spans="1:15" ht="24.75" customHeight="1" x14ac:dyDescent="0.35">
      <c r="A3" s="69"/>
      <c r="B3" s="69"/>
      <c r="C3" s="70"/>
      <c r="D3" s="82" t="s">
        <v>67</v>
      </c>
      <c r="E3" s="71"/>
      <c r="F3" s="71"/>
      <c r="G3" s="71"/>
      <c r="H3" s="71"/>
      <c r="I3" s="72"/>
      <c r="J3" s="126"/>
      <c r="K3" s="126"/>
      <c r="L3" s="126"/>
      <c r="M3" s="126"/>
      <c r="N3" s="126"/>
      <c r="O3" s="126"/>
    </row>
    <row r="4" spans="1:15" ht="23.25" x14ac:dyDescent="0.35">
      <c r="A4" s="73"/>
      <c r="B4" s="73"/>
      <c r="C4" s="73" t="s">
        <v>2</v>
      </c>
      <c r="D4" s="74"/>
      <c r="E4" s="74"/>
      <c r="F4" s="74"/>
      <c r="G4" s="74"/>
      <c r="H4" s="74"/>
      <c r="I4" s="72"/>
      <c r="J4" s="127"/>
      <c r="K4" s="127"/>
      <c r="L4" s="127"/>
      <c r="M4" s="127"/>
      <c r="N4" s="127"/>
      <c r="O4" s="127"/>
    </row>
    <row r="5" spans="1:15" ht="23.25" x14ac:dyDescent="0.35">
      <c r="A5" s="73"/>
      <c r="B5" s="73"/>
      <c r="C5" s="73"/>
      <c r="D5" s="74"/>
      <c r="E5" s="74"/>
      <c r="F5" s="74"/>
      <c r="G5" s="74"/>
      <c r="H5" s="74"/>
      <c r="I5" s="72"/>
    </row>
    <row r="6" spans="1:15" ht="23.25" customHeight="1" x14ac:dyDescent="0.35">
      <c r="A6" s="149" t="s">
        <v>74</v>
      </c>
      <c r="B6" s="149"/>
      <c r="C6" s="149"/>
      <c r="D6" s="149"/>
      <c r="E6" s="149"/>
      <c r="F6" s="74"/>
      <c r="G6" s="74"/>
      <c r="H6" s="74"/>
      <c r="I6" s="72"/>
    </row>
    <row r="7" spans="1:15" ht="23.25" customHeight="1" x14ac:dyDescent="0.35">
      <c r="A7" s="147" t="s">
        <v>76</v>
      </c>
      <c r="B7" s="147"/>
      <c r="C7" s="147"/>
      <c r="D7" s="147"/>
      <c r="E7" s="147"/>
      <c r="F7" s="72"/>
      <c r="G7" s="72"/>
      <c r="H7" s="72"/>
      <c r="I7" s="72"/>
    </row>
    <row r="8" spans="1:15" ht="23.25" customHeight="1" x14ac:dyDescent="0.35">
      <c r="A8" s="147" t="s">
        <v>77</v>
      </c>
      <c r="B8" s="147"/>
      <c r="C8" s="147"/>
      <c r="D8" s="147"/>
      <c r="E8" s="147"/>
      <c r="F8" s="72"/>
      <c r="G8" s="72"/>
      <c r="H8" s="72"/>
      <c r="I8" s="72"/>
    </row>
    <row r="9" spans="1:15" ht="23.25" x14ac:dyDescent="0.35">
      <c r="A9" s="75"/>
      <c r="B9" s="75"/>
      <c r="C9" s="75"/>
      <c r="D9" s="72"/>
      <c r="E9" s="72"/>
      <c r="F9" s="72"/>
      <c r="G9" s="72"/>
      <c r="H9" s="72"/>
      <c r="I9" s="72"/>
    </row>
    <row r="10" spans="1:15" ht="45.75" customHeight="1" x14ac:dyDescent="0.35">
      <c r="A10" s="84" t="s">
        <v>4</v>
      </c>
      <c r="B10" s="85" t="s">
        <v>70</v>
      </c>
      <c r="C10" s="84" t="s">
        <v>73</v>
      </c>
      <c r="D10" s="86" t="s">
        <v>7</v>
      </c>
      <c r="E10" s="87" t="s">
        <v>8</v>
      </c>
      <c r="F10" s="72"/>
      <c r="G10" s="72"/>
      <c r="H10" s="72"/>
      <c r="I10" s="72"/>
    </row>
    <row r="11" spans="1:15" ht="45.75" customHeight="1" x14ac:dyDescent="0.35">
      <c r="A11" s="87" t="s">
        <v>68</v>
      </c>
      <c r="B11" s="88" t="s">
        <v>71</v>
      </c>
      <c r="C11" s="84" t="s">
        <v>72</v>
      </c>
      <c r="D11" s="83">
        <v>100</v>
      </c>
      <c r="E11" s="83">
        <f t="shared" ref="E11:E12" si="0">D11*120%</f>
        <v>120</v>
      </c>
      <c r="F11" s="72"/>
      <c r="G11" s="72"/>
      <c r="H11" s="72"/>
      <c r="I11" s="72"/>
    </row>
    <row r="12" spans="1:15" ht="45.75" customHeight="1" x14ac:dyDescent="0.35">
      <c r="A12" s="87" t="s">
        <v>69</v>
      </c>
      <c r="B12" s="88" t="s">
        <v>71</v>
      </c>
      <c r="C12" s="84" t="s">
        <v>72</v>
      </c>
      <c r="D12" s="83">
        <v>100</v>
      </c>
      <c r="E12" s="83">
        <f t="shared" si="0"/>
        <v>120</v>
      </c>
      <c r="F12" s="72"/>
      <c r="G12" s="72"/>
      <c r="H12" s="72"/>
      <c r="I12" s="72"/>
    </row>
    <row r="13" spans="1:15" ht="18.75" customHeight="1" x14ac:dyDescent="0.35">
      <c r="A13" s="76"/>
      <c r="B13" s="77"/>
      <c r="C13" s="78"/>
      <c r="D13" s="72"/>
      <c r="E13" s="72"/>
      <c r="F13" s="72"/>
      <c r="G13" s="72"/>
      <c r="H13" s="72"/>
      <c r="I13" s="72"/>
    </row>
    <row r="14" spans="1:15" ht="23.25" x14ac:dyDescent="0.35">
      <c r="A14" s="79" t="s">
        <v>14</v>
      </c>
      <c r="B14" s="77"/>
      <c r="C14" s="78"/>
      <c r="D14" s="72"/>
      <c r="E14" s="72"/>
      <c r="F14" s="72"/>
      <c r="G14" s="72"/>
      <c r="H14" s="72"/>
      <c r="I14" s="72"/>
    </row>
    <row r="15" spans="1:15" ht="23.25" x14ac:dyDescent="0.35">
      <c r="A15" s="79" t="s">
        <v>75</v>
      </c>
      <c r="B15" s="80"/>
      <c r="C15" s="78"/>
      <c r="D15" s="81"/>
      <c r="E15" s="72"/>
      <c r="F15" s="72"/>
      <c r="G15" s="72"/>
      <c r="H15" s="72"/>
      <c r="I15" s="72"/>
    </row>
    <row r="16" spans="1:15" ht="48.75" customHeight="1" x14ac:dyDescent="0.35">
      <c r="A16" s="79"/>
      <c r="B16" s="80"/>
      <c r="C16" s="78"/>
      <c r="D16" s="81"/>
      <c r="E16" s="72"/>
      <c r="F16" s="72"/>
      <c r="G16" s="72"/>
      <c r="H16" s="72"/>
      <c r="I16" s="72"/>
    </row>
    <row r="17" spans="1:9" ht="23.25" x14ac:dyDescent="0.35">
      <c r="A17" s="81" t="s">
        <v>15</v>
      </c>
      <c r="B17" s="81"/>
      <c r="C17" s="81"/>
      <c r="D17" s="81" t="s">
        <v>22</v>
      </c>
      <c r="E17" s="72"/>
      <c r="F17" s="72"/>
      <c r="G17" s="72"/>
      <c r="H17" s="72"/>
      <c r="I17" s="72"/>
    </row>
    <row r="18" spans="1:9" ht="23.25" x14ac:dyDescent="0.35">
      <c r="A18" s="81"/>
      <c r="B18" s="81"/>
      <c r="C18" s="81"/>
      <c r="D18" s="81"/>
      <c r="E18" s="72"/>
      <c r="F18" s="72"/>
      <c r="G18" s="72"/>
      <c r="H18" s="72"/>
      <c r="I18" s="72"/>
    </row>
    <row r="19" spans="1:9" ht="23.25" x14ac:dyDescent="0.35">
      <c r="A19" s="81" t="s">
        <v>19</v>
      </c>
      <c r="B19" s="81"/>
      <c r="C19" s="81"/>
      <c r="D19" s="81" t="s">
        <v>20</v>
      </c>
      <c r="E19" s="72"/>
      <c r="F19" s="72"/>
      <c r="G19" s="72"/>
      <c r="H19" s="72"/>
      <c r="I19" s="72"/>
    </row>
    <row r="20" spans="1:9" ht="18.75" x14ac:dyDescent="0.2">
      <c r="D20" s="26"/>
    </row>
  </sheetData>
  <mergeCells count="7">
    <mergeCell ref="A7:E7"/>
    <mergeCell ref="A8:E8"/>
    <mergeCell ref="J3:O3"/>
    <mergeCell ref="J4:O4"/>
    <mergeCell ref="D1:I1"/>
    <mergeCell ref="D2:I2"/>
    <mergeCell ref="A6:E6"/>
  </mergeCells>
  <pageMargins left="0.95" right="0.28000000000000003" top="0.74803149606299213" bottom="0.74803149606299213" header="0.31496062992125984" footer="0.31496062992125984"/>
  <pageSetup paperSize="9" scale="68" orientation="portrait" r:id="rId1"/>
  <colBreaks count="1" manualBreakCount="1">
    <brk id="5" max="6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view="pageBreakPreview" zoomScale="60" zoomScaleNormal="100" workbookViewId="0">
      <selection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7109375" customWidth="1"/>
    <col min="4" max="5" width="19.42578125" hidden="1" customWidth="1"/>
    <col min="6" max="6" width="23" hidden="1" customWidth="1"/>
    <col min="7" max="7" width="26" customWidth="1"/>
    <col min="8" max="8" width="26.28515625" customWidth="1"/>
    <col min="13" max="14" width="11.5703125" customWidth="1"/>
    <col min="258" max="258" width="63" customWidth="1"/>
    <col min="259" max="259" width="17.28515625" customWidth="1"/>
    <col min="260" max="260" width="12.7109375" customWidth="1"/>
    <col min="261" max="261" width="19.42578125" customWidth="1"/>
    <col min="262" max="262" width="23" customWidth="1"/>
    <col min="269" max="270" width="11.5703125" customWidth="1"/>
    <col min="514" max="514" width="63" customWidth="1"/>
    <col min="515" max="515" width="17.28515625" customWidth="1"/>
    <col min="516" max="516" width="12.7109375" customWidth="1"/>
    <col min="517" max="517" width="19.42578125" customWidth="1"/>
    <col min="518" max="518" width="23" customWidth="1"/>
    <col min="525" max="526" width="11.5703125" customWidth="1"/>
    <col min="770" max="770" width="63" customWidth="1"/>
    <col min="771" max="771" width="17.28515625" customWidth="1"/>
    <col min="772" max="772" width="12.7109375" customWidth="1"/>
    <col min="773" max="773" width="19.42578125" customWidth="1"/>
    <col min="774" max="774" width="23" customWidth="1"/>
    <col min="781" max="782" width="11.5703125" customWidth="1"/>
    <col min="1026" max="1026" width="63" customWidth="1"/>
    <col min="1027" max="1027" width="17.28515625" customWidth="1"/>
    <col min="1028" max="1028" width="12.7109375" customWidth="1"/>
    <col min="1029" max="1029" width="19.42578125" customWidth="1"/>
    <col min="1030" max="1030" width="23" customWidth="1"/>
    <col min="1037" max="1038" width="11.5703125" customWidth="1"/>
    <col min="1282" max="1282" width="63" customWidth="1"/>
    <col min="1283" max="1283" width="17.28515625" customWidth="1"/>
    <col min="1284" max="1284" width="12.7109375" customWidth="1"/>
    <col min="1285" max="1285" width="19.42578125" customWidth="1"/>
    <col min="1286" max="1286" width="23" customWidth="1"/>
    <col min="1293" max="1294" width="11.5703125" customWidth="1"/>
    <col min="1538" max="1538" width="63" customWidth="1"/>
    <col min="1539" max="1539" width="17.28515625" customWidth="1"/>
    <col min="1540" max="1540" width="12.7109375" customWidth="1"/>
    <col min="1541" max="1541" width="19.42578125" customWidth="1"/>
    <col min="1542" max="1542" width="23" customWidth="1"/>
    <col min="1549" max="1550" width="11.5703125" customWidth="1"/>
    <col min="1794" max="1794" width="63" customWidth="1"/>
    <col min="1795" max="1795" width="17.28515625" customWidth="1"/>
    <col min="1796" max="1796" width="12.7109375" customWidth="1"/>
    <col min="1797" max="1797" width="19.42578125" customWidth="1"/>
    <col min="1798" max="1798" width="23" customWidth="1"/>
    <col min="1805" max="1806" width="11.5703125" customWidth="1"/>
    <col min="2050" max="2050" width="63" customWidth="1"/>
    <col min="2051" max="2051" width="17.28515625" customWidth="1"/>
    <col min="2052" max="2052" width="12.7109375" customWidth="1"/>
    <col min="2053" max="2053" width="19.42578125" customWidth="1"/>
    <col min="2054" max="2054" width="23" customWidth="1"/>
    <col min="2061" max="2062" width="11.5703125" customWidth="1"/>
    <col min="2306" max="2306" width="63" customWidth="1"/>
    <col min="2307" max="2307" width="17.28515625" customWidth="1"/>
    <col min="2308" max="2308" width="12.7109375" customWidth="1"/>
    <col min="2309" max="2309" width="19.42578125" customWidth="1"/>
    <col min="2310" max="2310" width="23" customWidth="1"/>
    <col min="2317" max="2318" width="11.5703125" customWidth="1"/>
    <col min="2562" max="2562" width="63" customWidth="1"/>
    <col min="2563" max="2563" width="17.28515625" customWidth="1"/>
    <col min="2564" max="2564" width="12.7109375" customWidth="1"/>
    <col min="2565" max="2565" width="19.42578125" customWidth="1"/>
    <col min="2566" max="2566" width="23" customWidth="1"/>
    <col min="2573" max="2574" width="11.5703125" customWidth="1"/>
    <col min="2818" max="2818" width="63" customWidth="1"/>
    <col min="2819" max="2819" width="17.28515625" customWidth="1"/>
    <col min="2820" max="2820" width="12.7109375" customWidth="1"/>
    <col min="2821" max="2821" width="19.42578125" customWidth="1"/>
    <col min="2822" max="2822" width="23" customWidth="1"/>
    <col min="2829" max="2830" width="11.5703125" customWidth="1"/>
    <col min="3074" max="3074" width="63" customWidth="1"/>
    <col min="3075" max="3075" width="17.28515625" customWidth="1"/>
    <col min="3076" max="3076" width="12.7109375" customWidth="1"/>
    <col min="3077" max="3077" width="19.42578125" customWidth="1"/>
    <col min="3078" max="3078" width="23" customWidth="1"/>
    <col min="3085" max="3086" width="11.5703125" customWidth="1"/>
    <col min="3330" max="3330" width="63" customWidth="1"/>
    <col min="3331" max="3331" width="17.28515625" customWidth="1"/>
    <col min="3332" max="3332" width="12.7109375" customWidth="1"/>
    <col min="3333" max="3333" width="19.42578125" customWidth="1"/>
    <col min="3334" max="3334" width="23" customWidth="1"/>
    <col min="3341" max="3342" width="11.5703125" customWidth="1"/>
    <col min="3586" max="3586" width="63" customWidth="1"/>
    <col min="3587" max="3587" width="17.28515625" customWidth="1"/>
    <col min="3588" max="3588" width="12.7109375" customWidth="1"/>
    <col min="3589" max="3589" width="19.42578125" customWidth="1"/>
    <col min="3590" max="3590" width="23" customWidth="1"/>
    <col min="3597" max="3598" width="11.5703125" customWidth="1"/>
    <col min="3842" max="3842" width="63" customWidth="1"/>
    <col min="3843" max="3843" width="17.28515625" customWidth="1"/>
    <col min="3844" max="3844" width="12.7109375" customWidth="1"/>
    <col min="3845" max="3845" width="19.42578125" customWidth="1"/>
    <col min="3846" max="3846" width="23" customWidth="1"/>
    <col min="3853" max="3854" width="11.5703125" customWidth="1"/>
    <col min="4098" max="4098" width="63" customWidth="1"/>
    <col min="4099" max="4099" width="17.28515625" customWidth="1"/>
    <col min="4100" max="4100" width="12.7109375" customWidth="1"/>
    <col min="4101" max="4101" width="19.42578125" customWidth="1"/>
    <col min="4102" max="4102" width="23" customWidth="1"/>
    <col min="4109" max="4110" width="11.5703125" customWidth="1"/>
    <col min="4354" max="4354" width="63" customWidth="1"/>
    <col min="4355" max="4355" width="17.28515625" customWidth="1"/>
    <col min="4356" max="4356" width="12.7109375" customWidth="1"/>
    <col min="4357" max="4357" width="19.42578125" customWidth="1"/>
    <col min="4358" max="4358" width="23" customWidth="1"/>
    <col min="4365" max="4366" width="11.5703125" customWidth="1"/>
    <col min="4610" max="4610" width="63" customWidth="1"/>
    <col min="4611" max="4611" width="17.28515625" customWidth="1"/>
    <col min="4612" max="4612" width="12.7109375" customWidth="1"/>
    <col min="4613" max="4613" width="19.42578125" customWidth="1"/>
    <col min="4614" max="4614" width="23" customWidth="1"/>
    <col min="4621" max="4622" width="11.5703125" customWidth="1"/>
    <col min="4866" max="4866" width="63" customWidth="1"/>
    <col min="4867" max="4867" width="17.28515625" customWidth="1"/>
    <col min="4868" max="4868" width="12.7109375" customWidth="1"/>
    <col min="4869" max="4869" width="19.42578125" customWidth="1"/>
    <col min="4870" max="4870" width="23" customWidth="1"/>
    <col min="4877" max="4878" width="11.5703125" customWidth="1"/>
    <col min="5122" max="5122" width="63" customWidth="1"/>
    <col min="5123" max="5123" width="17.28515625" customWidth="1"/>
    <col min="5124" max="5124" width="12.7109375" customWidth="1"/>
    <col min="5125" max="5125" width="19.42578125" customWidth="1"/>
    <col min="5126" max="5126" width="23" customWidth="1"/>
    <col min="5133" max="5134" width="11.5703125" customWidth="1"/>
    <col min="5378" max="5378" width="63" customWidth="1"/>
    <col min="5379" max="5379" width="17.28515625" customWidth="1"/>
    <col min="5380" max="5380" width="12.7109375" customWidth="1"/>
    <col min="5381" max="5381" width="19.42578125" customWidth="1"/>
    <col min="5382" max="5382" width="23" customWidth="1"/>
    <col min="5389" max="5390" width="11.5703125" customWidth="1"/>
    <col min="5634" max="5634" width="63" customWidth="1"/>
    <col min="5635" max="5635" width="17.28515625" customWidth="1"/>
    <col min="5636" max="5636" width="12.7109375" customWidth="1"/>
    <col min="5637" max="5637" width="19.42578125" customWidth="1"/>
    <col min="5638" max="5638" width="23" customWidth="1"/>
    <col min="5645" max="5646" width="11.5703125" customWidth="1"/>
    <col min="5890" max="5890" width="63" customWidth="1"/>
    <col min="5891" max="5891" width="17.28515625" customWidth="1"/>
    <col min="5892" max="5892" width="12.7109375" customWidth="1"/>
    <col min="5893" max="5893" width="19.42578125" customWidth="1"/>
    <col min="5894" max="5894" width="23" customWidth="1"/>
    <col min="5901" max="5902" width="11.5703125" customWidth="1"/>
    <col min="6146" max="6146" width="63" customWidth="1"/>
    <col min="6147" max="6147" width="17.28515625" customWidth="1"/>
    <col min="6148" max="6148" width="12.7109375" customWidth="1"/>
    <col min="6149" max="6149" width="19.42578125" customWidth="1"/>
    <col min="6150" max="6150" width="23" customWidth="1"/>
    <col min="6157" max="6158" width="11.5703125" customWidth="1"/>
    <col min="6402" max="6402" width="63" customWidth="1"/>
    <col min="6403" max="6403" width="17.28515625" customWidth="1"/>
    <col min="6404" max="6404" width="12.7109375" customWidth="1"/>
    <col min="6405" max="6405" width="19.42578125" customWidth="1"/>
    <col min="6406" max="6406" width="23" customWidth="1"/>
    <col min="6413" max="6414" width="11.5703125" customWidth="1"/>
    <col min="6658" max="6658" width="63" customWidth="1"/>
    <col min="6659" max="6659" width="17.28515625" customWidth="1"/>
    <col min="6660" max="6660" width="12.7109375" customWidth="1"/>
    <col min="6661" max="6661" width="19.42578125" customWidth="1"/>
    <col min="6662" max="6662" width="23" customWidth="1"/>
    <col min="6669" max="6670" width="11.5703125" customWidth="1"/>
    <col min="6914" max="6914" width="63" customWidth="1"/>
    <col min="6915" max="6915" width="17.28515625" customWidth="1"/>
    <col min="6916" max="6916" width="12.7109375" customWidth="1"/>
    <col min="6917" max="6917" width="19.42578125" customWidth="1"/>
    <col min="6918" max="6918" width="23" customWidth="1"/>
    <col min="6925" max="6926" width="11.5703125" customWidth="1"/>
    <col min="7170" max="7170" width="63" customWidth="1"/>
    <col min="7171" max="7171" width="17.28515625" customWidth="1"/>
    <col min="7172" max="7172" width="12.7109375" customWidth="1"/>
    <col min="7173" max="7173" width="19.42578125" customWidth="1"/>
    <col min="7174" max="7174" width="23" customWidth="1"/>
    <col min="7181" max="7182" width="11.5703125" customWidth="1"/>
    <col min="7426" max="7426" width="63" customWidth="1"/>
    <col min="7427" max="7427" width="17.28515625" customWidth="1"/>
    <col min="7428" max="7428" width="12.7109375" customWidth="1"/>
    <col min="7429" max="7429" width="19.42578125" customWidth="1"/>
    <col min="7430" max="7430" width="23" customWidth="1"/>
    <col min="7437" max="7438" width="11.5703125" customWidth="1"/>
    <col min="7682" max="7682" width="63" customWidth="1"/>
    <col min="7683" max="7683" width="17.28515625" customWidth="1"/>
    <col min="7684" max="7684" width="12.7109375" customWidth="1"/>
    <col min="7685" max="7685" width="19.42578125" customWidth="1"/>
    <col min="7686" max="7686" width="23" customWidth="1"/>
    <col min="7693" max="7694" width="11.5703125" customWidth="1"/>
    <col min="7938" max="7938" width="63" customWidth="1"/>
    <col min="7939" max="7939" width="17.28515625" customWidth="1"/>
    <col min="7940" max="7940" width="12.7109375" customWidth="1"/>
    <col min="7941" max="7941" width="19.42578125" customWidth="1"/>
    <col min="7942" max="7942" width="23" customWidth="1"/>
    <col min="7949" max="7950" width="11.5703125" customWidth="1"/>
    <col min="8194" max="8194" width="63" customWidth="1"/>
    <col min="8195" max="8195" width="17.28515625" customWidth="1"/>
    <col min="8196" max="8196" width="12.7109375" customWidth="1"/>
    <col min="8197" max="8197" width="19.42578125" customWidth="1"/>
    <col min="8198" max="8198" width="23" customWidth="1"/>
    <col min="8205" max="8206" width="11.5703125" customWidth="1"/>
    <col min="8450" max="8450" width="63" customWidth="1"/>
    <col min="8451" max="8451" width="17.28515625" customWidth="1"/>
    <col min="8452" max="8452" width="12.7109375" customWidth="1"/>
    <col min="8453" max="8453" width="19.42578125" customWidth="1"/>
    <col min="8454" max="8454" width="23" customWidth="1"/>
    <col min="8461" max="8462" width="11.5703125" customWidth="1"/>
    <col min="8706" max="8706" width="63" customWidth="1"/>
    <col min="8707" max="8707" width="17.28515625" customWidth="1"/>
    <col min="8708" max="8708" width="12.7109375" customWidth="1"/>
    <col min="8709" max="8709" width="19.42578125" customWidth="1"/>
    <col min="8710" max="8710" width="23" customWidth="1"/>
    <col min="8717" max="8718" width="11.5703125" customWidth="1"/>
    <col min="8962" max="8962" width="63" customWidth="1"/>
    <col min="8963" max="8963" width="17.28515625" customWidth="1"/>
    <col min="8964" max="8964" width="12.7109375" customWidth="1"/>
    <col min="8965" max="8965" width="19.42578125" customWidth="1"/>
    <col min="8966" max="8966" width="23" customWidth="1"/>
    <col min="8973" max="8974" width="11.5703125" customWidth="1"/>
    <col min="9218" max="9218" width="63" customWidth="1"/>
    <col min="9219" max="9219" width="17.28515625" customWidth="1"/>
    <col min="9220" max="9220" width="12.7109375" customWidth="1"/>
    <col min="9221" max="9221" width="19.42578125" customWidth="1"/>
    <col min="9222" max="9222" width="23" customWidth="1"/>
    <col min="9229" max="9230" width="11.5703125" customWidth="1"/>
    <col min="9474" max="9474" width="63" customWidth="1"/>
    <col min="9475" max="9475" width="17.28515625" customWidth="1"/>
    <col min="9476" max="9476" width="12.7109375" customWidth="1"/>
    <col min="9477" max="9477" width="19.42578125" customWidth="1"/>
    <col min="9478" max="9478" width="23" customWidth="1"/>
    <col min="9485" max="9486" width="11.5703125" customWidth="1"/>
    <col min="9730" max="9730" width="63" customWidth="1"/>
    <col min="9731" max="9731" width="17.28515625" customWidth="1"/>
    <col min="9732" max="9732" width="12.7109375" customWidth="1"/>
    <col min="9733" max="9733" width="19.42578125" customWidth="1"/>
    <col min="9734" max="9734" width="23" customWidth="1"/>
    <col min="9741" max="9742" width="11.5703125" customWidth="1"/>
    <col min="9986" max="9986" width="63" customWidth="1"/>
    <col min="9987" max="9987" width="17.28515625" customWidth="1"/>
    <col min="9988" max="9988" width="12.7109375" customWidth="1"/>
    <col min="9989" max="9989" width="19.42578125" customWidth="1"/>
    <col min="9990" max="9990" width="23" customWidth="1"/>
    <col min="9997" max="9998" width="11.5703125" customWidth="1"/>
    <col min="10242" max="10242" width="63" customWidth="1"/>
    <col min="10243" max="10243" width="17.28515625" customWidth="1"/>
    <col min="10244" max="10244" width="12.7109375" customWidth="1"/>
    <col min="10245" max="10245" width="19.42578125" customWidth="1"/>
    <col min="10246" max="10246" width="23" customWidth="1"/>
    <col min="10253" max="10254" width="11.5703125" customWidth="1"/>
    <col min="10498" max="10498" width="63" customWidth="1"/>
    <col min="10499" max="10499" width="17.28515625" customWidth="1"/>
    <col min="10500" max="10500" width="12.7109375" customWidth="1"/>
    <col min="10501" max="10501" width="19.42578125" customWidth="1"/>
    <col min="10502" max="10502" width="23" customWidth="1"/>
    <col min="10509" max="10510" width="11.5703125" customWidth="1"/>
    <col min="10754" max="10754" width="63" customWidth="1"/>
    <col min="10755" max="10755" width="17.28515625" customWidth="1"/>
    <col min="10756" max="10756" width="12.7109375" customWidth="1"/>
    <col min="10757" max="10757" width="19.42578125" customWidth="1"/>
    <col min="10758" max="10758" width="23" customWidth="1"/>
    <col min="10765" max="10766" width="11.5703125" customWidth="1"/>
    <col min="11010" max="11010" width="63" customWidth="1"/>
    <col min="11011" max="11011" width="17.28515625" customWidth="1"/>
    <col min="11012" max="11012" width="12.7109375" customWidth="1"/>
    <col min="11013" max="11013" width="19.42578125" customWidth="1"/>
    <col min="11014" max="11014" width="23" customWidth="1"/>
    <col min="11021" max="11022" width="11.5703125" customWidth="1"/>
    <col min="11266" max="11266" width="63" customWidth="1"/>
    <col min="11267" max="11267" width="17.28515625" customWidth="1"/>
    <col min="11268" max="11268" width="12.7109375" customWidth="1"/>
    <col min="11269" max="11269" width="19.42578125" customWidth="1"/>
    <col min="11270" max="11270" width="23" customWidth="1"/>
    <col min="11277" max="11278" width="11.5703125" customWidth="1"/>
    <col min="11522" max="11522" width="63" customWidth="1"/>
    <col min="11523" max="11523" width="17.28515625" customWidth="1"/>
    <col min="11524" max="11524" width="12.7109375" customWidth="1"/>
    <col min="11525" max="11525" width="19.42578125" customWidth="1"/>
    <col min="11526" max="11526" width="23" customWidth="1"/>
    <col min="11533" max="11534" width="11.5703125" customWidth="1"/>
    <col min="11778" max="11778" width="63" customWidth="1"/>
    <col min="11779" max="11779" width="17.28515625" customWidth="1"/>
    <col min="11780" max="11780" width="12.7109375" customWidth="1"/>
    <col min="11781" max="11781" width="19.42578125" customWidth="1"/>
    <col min="11782" max="11782" width="23" customWidth="1"/>
    <col min="11789" max="11790" width="11.5703125" customWidth="1"/>
    <col min="12034" max="12034" width="63" customWidth="1"/>
    <col min="12035" max="12035" width="17.28515625" customWidth="1"/>
    <col min="12036" max="12036" width="12.7109375" customWidth="1"/>
    <col min="12037" max="12037" width="19.42578125" customWidth="1"/>
    <col min="12038" max="12038" width="23" customWidth="1"/>
    <col min="12045" max="12046" width="11.5703125" customWidth="1"/>
    <col min="12290" max="12290" width="63" customWidth="1"/>
    <col min="12291" max="12291" width="17.28515625" customWidth="1"/>
    <col min="12292" max="12292" width="12.7109375" customWidth="1"/>
    <col min="12293" max="12293" width="19.42578125" customWidth="1"/>
    <col min="12294" max="12294" width="23" customWidth="1"/>
    <col min="12301" max="12302" width="11.5703125" customWidth="1"/>
    <col min="12546" max="12546" width="63" customWidth="1"/>
    <col min="12547" max="12547" width="17.28515625" customWidth="1"/>
    <col min="12548" max="12548" width="12.7109375" customWidth="1"/>
    <col min="12549" max="12549" width="19.42578125" customWidth="1"/>
    <col min="12550" max="12550" width="23" customWidth="1"/>
    <col min="12557" max="12558" width="11.5703125" customWidth="1"/>
    <col min="12802" max="12802" width="63" customWidth="1"/>
    <col min="12803" max="12803" width="17.28515625" customWidth="1"/>
    <col min="12804" max="12804" width="12.7109375" customWidth="1"/>
    <col min="12805" max="12805" width="19.42578125" customWidth="1"/>
    <col min="12806" max="12806" width="23" customWidth="1"/>
    <col min="12813" max="12814" width="11.5703125" customWidth="1"/>
    <col min="13058" max="13058" width="63" customWidth="1"/>
    <col min="13059" max="13059" width="17.28515625" customWidth="1"/>
    <col min="13060" max="13060" width="12.7109375" customWidth="1"/>
    <col min="13061" max="13061" width="19.42578125" customWidth="1"/>
    <col min="13062" max="13062" width="23" customWidth="1"/>
    <col min="13069" max="13070" width="11.5703125" customWidth="1"/>
    <col min="13314" max="13314" width="63" customWidth="1"/>
    <col min="13315" max="13315" width="17.28515625" customWidth="1"/>
    <col min="13316" max="13316" width="12.7109375" customWidth="1"/>
    <col min="13317" max="13317" width="19.42578125" customWidth="1"/>
    <col min="13318" max="13318" width="23" customWidth="1"/>
    <col min="13325" max="13326" width="11.5703125" customWidth="1"/>
    <col min="13570" max="13570" width="63" customWidth="1"/>
    <col min="13571" max="13571" width="17.28515625" customWidth="1"/>
    <col min="13572" max="13572" width="12.7109375" customWidth="1"/>
    <col min="13573" max="13573" width="19.42578125" customWidth="1"/>
    <col min="13574" max="13574" width="23" customWidth="1"/>
    <col min="13581" max="13582" width="11.5703125" customWidth="1"/>
    <col min="13826" max="13826" width="63" customWidth="1"/>
    <col min="13827" max="13827" width="17.28515625" customWidth="1"/>
    <col min="13828" max="13828" width="12.7109375" customWidth="1"/>
    <col min="13829" max="13829" width="19.42578125" customWidth="1"/>
    <col min="13830" max="13830" width="23" customWidth="1"/>
    <col min="13837" max="13838" width="11.5703125" customWidth="1"/>
    <col min="14082" max="14082" width="63" customWidth="1"/>
    <col min="14083" max="14083" width="17.28515625" customWidth="1"/>
    <col min="14084" max="14084" width="12.7109375" customWidth="1"/>
    <col min="14085" max="14085" width="19.42578125" customWidth="1"/>
    <col min="14086" max="14086" width="23" customWidth="1"/>
    <col min="14093" max="14094" width="11.5703125" customWidth="1"/>
    <col min="14338" max="14338" width="63" customWidth="1"/>
    <col min="14339" max="14339" width="17.28515625" customWidth="1"/>
    <col min="14340" max="14340" width="12.7109375" customWidth="1"/>
    <col min="14341" max="14341" width="19.42578125" customWidth="1"/>
    <col min="14342" max="14342" width="23" customWidth="1"/>
    <col min="14349" max="14350" width="11.5703125" customWidth="1"/>
    <col min="14594" max="14594" width="63" customWidth="1"/>
    <col min="14595" max="14595" width="17.28515625" customWidth="1"/>
    <col min="14596" max="14596" width="12.7109375" customWidth="1"/>
    <col min="14597" max="14597" width="19.42578125" customWidth="1"/>
    <col min="14598" max="14598" width="23" customWidth="1"/>
    <col min="14605" max="14606" width="11.5703125" customWidth="1"/>
    <col min="14850" max="14850" width="63" customWidth="1"/>
    <col min="14851" max="14851" width="17.28515625" customWidth="1"/>
    <col min="14852" max="14852" width="12.7109375" customWidth="1"/>
    <col min="14853" max="14853" width="19.42578125" customWidth="1"/>
    <col min="14854" max="14854" width="23" customWidth="1"/>
    <col min="14861" max="14862" width="11.5703125" customWidth="1"/>
    <col min="15106" max="15106" width="63" customWidth="1"/>
    <col min="15107" max="15107" width="17.28515625" customWidth="1"/>
    <col min="15108" max="15108" width="12.7109375" customWidth="1"/>
    <col min="15109" max="15109" width="19.42578125" customWidth="1"/>
    <col min="15110" max="15110" width="23" customWidth="1"/>
    <col min="15117" max="15118" width="11.5703125" customWidth="1"/>
    <col min="15362" max="15362" width="63" customWidth="1"/>
    <col min="15363" max="15363" width="17.28515625" customWidth="1"/>
    <col min="15364" max="15364" width="12.7109375" customWidth="1"/>
    <col min="15365" max="15365" width="19.42578125" customWidth="1"/>
    <col min="15366" max="15366" width="23" customWidth="1"/>
    <col min="15373" max="15374" width="11.5703125" customWidth="1"/>
    <col min="15618" max="15618" width="63" customWidth="1"/>
    <col min="15619" max="15619" width="17.28515625" customWidth="1"/>
    <col min="15620" max="15620" width="12.7109375" customWidth="1"/>
    <col min="15621" max="15621" width="19.42578125" customWidth="1"/>
    <col min="15622" max="15622" width="23" customWidth="1"/>
    <col min="15629" max="15630" width="11.5703125" customWidth="1"/>
    <col min="15874" max="15874" width="63" customWidth="1"/>
    <col min="15875" max="15875" width="17.28515625" customWidth="1"/>
    <col min="15876" max="15876" width="12.7109375" customWidth="1"/>
    <col min="15877" max="15877" width="19.42578125" customWidth="1"/>
    <col min="15878" max="15878" width="23" customWidth="1"/>
    <col min="15885" max="15886" width="11.5703125" customWidth="1"/>
    <col min="16130" max="16130" width="63" customWidth="1"/>
    <col min="16131" max="16131" width="17.28515625" customWidth="1"/>
    <col min="16132" max="16132" width="12.7109375" customWidth="1"/>
    <col min="16133" max="16133" width="19.42578125" customWidth="1"/>
    <col min="16134" max="16134" width="23" customWidth="1"/>
    <col min="16141" max="16142" width="11.5703125" customWidth="1"/>
  </cols>
  <sheetData>
    <row r="1" spans="1:12" ht="18.75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</row>
    <row r="2" spans="1:12" ht="24.75" customHeight="1" x14ac:dyDescent="0.2">
      <c r="A2" s="27"/>
      <c r="B2" s="27"/>
      <c r="C2" s="28"/>
      <c r="D2" s="127" t="s">
        <v>39</v>
      </c>
      <c r="E2" s="127"/>
      <c r="F2" s="127"/>
      <c r="G2" s="127"/>
      <c r="H2" s="127"/>
      <c r="I2" s="127"/>
      <c r="J2" s="127"/>
      <c r="K2" s="127"/>
    </row>
    <row r="3" spans="1:12" ht="24.75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35" t="s">
        <v>46</v>
      </c>
      <c r="H3" s="35"/>
      <c r="I3" s="35"/>
      <c r="J3" s="35"/>
      <c r="K3" s="35"/>
    </row>
    <row r="4" spans="1:12" ht="18.75" x14ac:dyDescent="0.2">
      <c r="A4" s="30"/>
      <c r="B4" s="30"/>
      <c r="C4" s="30" t="s">
        <v>2</v>
      </c>
      <c r="D4" s="48"/>
      <c r="E4" s="48"/>
      <c r="F4" s="31"/>
      <c r="G4" s="32"/>
      <c r="H4" s="32"/>
      <c r="I4" s="32"/>
      <c r="J4" s="32"/>
      <c r="K4" s="32"/>
    </row>
    <row r="5" spans="1:12" x14ac:dyDescent="0.2">
      <c r="A5" s="30"/>
      <c r="B5" s="30"/>
      <c r="C5" s="30"/>
      <c r="D5" s="31"/>
      <c r="E5" s="31"/>
      <c r="F5" s="31"/>
      <c r="G5" s="32"/>
      <c r="H5" s="32"/>
      <c r="I5" s="32"/>
      <c r="J5" s="32"/>
      <c r="K5" s="32"/>
    </row>
    <row r="6" spans="1:12" ht="19.5" x14ac:dyDescent="0.2">
      <c r="A6" s="128" t="s">
        <v>41</v>
      </c>
      <c r="B6" s="128"/>
      <c r="C6" s="128"/>
      <c r="D6" s="128"/>
      <c r="E6" s="128"/>
      <c r="F6" s="128"/>
      <c r="G6" s="128"/>
      <c r="H6" s="128"/>
      <c r="I6" s="32"/>
      <c r="J6" s="32"/>
      <c r="K6" s="32"/>
    </row>
    <row r="7" spans="1:12" ht="19.5" x14ac:dyDescent="0.2">
      <c r="A7" s="129" t="s">
        <v>44</v>
      </c>
      <c r="B7" s="129"/>
      <c r="C7" s="129"/>
      <c r="D7" s="129"/>
      <c r="E7" s="129"/>
      <c r="F7" s="129"/>
      <c r="G7" s="129"/>
      <c r="H7" s="129"/>
    </row>
    <row r="8" spans="1:12" ht="19.5" x14ac:dyDescent="0.2">
      <c r="A8" s="129" t="s">
        <v>45</v>
      </c>
      <c r="B8" s="129"/>
      <c r="C8" s="129"/>
      <c r="D8" s="129"/>
      <c r="E8" s="129"/>
      <c r="F8" s="129"/>
      <c r="G8" s="129"/>
      <c r="H8" s="129"/>
    </row>
    <row r="9" spans="1:12" ht="19.5" x14ac:dyDescent="0.2">
      <c r="A9" s="4"/>
      <c r="B9" s="4"/>
      <c r="C9" s="4"/>
      <c r="D9" s="3"/>
      <c r="E9" s="3"/>
      <c r="F9" s="3"/>
    </row>
    <row r="10" spans="1:12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8</v>
      </c>
    </row>
    <row r="11" spans="1:12" ht="20.25" x14ac:dyDescent="0.2">
      <c r="A11" s="131" t="s">
        <v>31</v>
      </c>
      <c r="B11" s="6" t="s">
        <v>38</v>
      </c>
      <c r="C11" s="123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10">
        <f>G11*120%</f>
        <v>460.79999999999995</v>
      </c>
      <c r="L11" s="11"/>
    </row>
    <row r="12" spans="1:12" ht="20.25" x14ac:dyDescent="0.2">
      <c r="A12" s="131"/>
      <c r="B12" s="6" t="s">
        <v>42</v>
      </c>
      <c r="C12" s="124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50">
        <f>G11*1.2</f>
        <v>460.79999999999995</v>
      </c>
      <c r="H12" s="10">
        <f t="shared" ref="H12:H52" si="1">G12*120%</f>
        <v>552.95999999999992</v>
      </c>
    </row>
    <row r="13" spans="1:12" ht="20.25" x14ac:dyDescent="0.2">
      <c r="A13" s="131"/>
      <c r="B13" s="6" t="s">
        <v>10</v>
      </c>
      <c r="C13" s="125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10">
        <f t="shared" si="1"/>
        <v>599.04000000000008</v>
      </c>
    </row>
    <row r="14" spans="1:12" ht="20.25" x14ac:dyDescent="0.2">
      <c r="A14" s="131"/>
      <c r="B14" s="6" t="s">
        <v>38</v>
      </c>
      <c r="C14" s="123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10">
        <f t="shared" si="1"/>
        <v>384</v>
      </c>
    </row>
    <row r="15" spans="1:12" ht="20.25" x14ac:dyDescent="0.2">
      <c r="A15" s="131"/>
      <c r="B15" s="6" t="s">
        <v>42</v>
      </c>
      <c r="C15" s="124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10">
        <f t="shared" si="1"/>
        <v>460.79999999999995</v>
      </c>
    </row>
    <row r="16" spans="1:12" ht="20.25" x14ac:dyDescent="0.2">
      <c r="A16" s="131"/>
      <c r="B16" s="6" t="s">
        <v>10</v>
      </c>
      <c r="C16" s="125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10">
        <f t="shared" si="1"/>
        <v>499.2</v>
      </c>
    </row>
    <row r="17" spans="1:8" ht="20.25" x14ac:dyDescent="0.2">
      <c r="A17" s="131"/>
      <c r="B17" s="6" t="s">
        <v>38</v>
      </c>
      <c r="C17" s="123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10">
        <f t="shared" si="1"/>
        <v>307.2</v>
      </c>
    </row>
    <row r="18" spans="1:8" ht="20.25" x14ac:dyDescent="0.2">
      <c r="A18" s="131"/>
      <c r="B18" s="6" t="s">
        <v>42</v>
      </c>
      <c r="C18" s="124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10">
        <f t="shared" si="1"/>
        <v>368.64</v>
      </c>
    </row>
    <row r="19" spans="1:8" ht="20.25" x14ac:dyDescent="0.2">
      <c r="A19" s="131"/>
      <c r="B19" s="6" t="s">
        <v>10</v>
      </c>
      <c r="C19" s="125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10">
        <f t="shared" si="1"/>
        <v>399.36</v>
      </c>
    </row>
    <row r="20" spans="1:8" ht="20.25" x14ac:dyDescent="0.2">
      <c r="A20" s="131"/>
      <c r="B20" s="6" t="s">
        <v>38</v>
      </c>
      <c r="C20" s="123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10">
        <f t="shared" si="1"/>
        <v>142.08000000000001</v>
      </c>
    </row>
    <row r="21" spans="1:8" ht="20.25" x14ac:dyDescent="0.2">
      <c r="A21" s="131"/>
      <c r="B21" s="6" t="s">
        <v>42</v>
      </c>
      <c r="C21" s="124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10">
        <f t="shared" si="1"/>
        <v>153.6</v>
      </c>
    </row>
    <row r="22" spans="1:8" ht="20.25" x14ac:dyDescent="0.2">
      <c r="A22" s="131"/>
      <c r="B22" s="6" t="s">
        <v>10</v>
      </c>
      <c r="C22" s="125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10">
        <f t="shared" si="1"/>
        <v>170.4</v>
      </c>
    </row>
    <row r="23" spans="1:8" ht="20.25" x14ac:dyDescent="0.2">
      <c r="A23" s="132" t="s">
        <v>32</v>
      </c>
      <c r="B23" s="6" t="s">
        <v>38</v>
      </c>
      <c r="C23" s="123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50">
        <f>G26*1.2</f>
        <v>276</v>
      </c>
      <c r="H23" s="10">
        <f t="shared" si="1"/>
        <v>331.2</v>
      </c>
    </row>
    <row r="24" spans="1:8" ht="20.25" x14ac:dyDescent="0.2">
      <c r="A24" s="132"/>
      <c r="B24" s="6" t="s">
        <v>42</v>
      </c>
      <c r="C24" s="124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50">
        <f>G23*1.2</f>
        <v>331.2</v>
      </c>
      <c r="H24" s="10">
        <f t="shared" si="1"/>
        <v>397.44</v>
      </c>
    </row>
    <row r="25" spans="1:8" ht="20.25" x14ac:dyDescent="0.2">
      <c r="A25" s="132"/>
      <c r="B25" s="6" t="s">
        <v>10</v>
      </c>
      <c r="C25" s="125"/>
      <c r="D25" s="9">
        <f>D23*1.3</f>
        <v>152.1</v>
      </c>
      <c r="E25" s="9">
        <f>E23*1.3</f>
        <v>162.24507</v>
      </c>
      <c r="F25" s="10">
        <f t="shared" si="0"/>
        <v>194.694084</v>
      </c>
      <c r="G25" s="50">
        <f>G23*1.3</f>
        <v>358.8</v>
      </c>
      <c r="H25" s="10">
        <f t="shared" si="1"/>
        <v>430.56</v>
      </c>
    </row>
    <row r="26" spans="1:8" ht="20.25" x14ac:dyDescent="0.2">
      <c r="A26" s="132"/>
      <c r="B26" s="6" t="s">
        <v>38</v>
      </c>
      <c r="C26" s="123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51">
        <v>230</v>
      </c>
      <c r="H26" s="10">
        <f t="shared" si="1"/>
        <v>276</v>
      </c>
    </row>
    <row r="27" spans="1:8" ht="20.25" x14ac:dyDescent="0.2">
      <c r="A27" s="132"/>
      <c r="B27" s="6" t="s">
        <v>42</v>
      </c>
      <c r="C27" s="124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50">
        <f>G26*1.2</f>
        <v>276</v>
      </c>
      <c r="H27" s="10">
        <f t="shared" si="1"/>
        <v>331.2</v>
      </c>
    </row>
    <row r="28" spans="1:8" ht="20.25" x14ac:dyDescent="0.2">
      <c r="A28" s="132"/>
      <c r="B28" s="6" t="s">
        <v>10</v>
      </c>
      <c r="C28" s="125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50">
        <f>G26*1.3</f>
        <v>299</v>
      </c>
      <c r="H28" s="10">
        <f t="shared" si="1"/>
        <v>358.8</v>
      </c>
    </row>
    <row r="29" spans="1:8" ht="20.25" x14ac:dyDescent="0.2">
      <c r="A29" s="132"/>
      <c r="B29" s="6" t="s">
        <v>38</v>
      </c>
      <c r="C29" s="123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50">
        <f>G26*0.8</f>
        <v>184</v>
      </c>
      <c r="H29" s="10">
        <f t="shared" si="1"/>
        <v>220.79999999999998</v>
      </c>
    </row>
    <row r="30" spans="1:8" ht="20.25" x14ac:dyDescent="0.2">
      <c r="A30" s="132"/>
      <c r="B30" s="6" t="s">
        <v>42</v>
      </c>
      <c r="C30" s="124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50">
        <f>G29*1.2</f>
        <v>220.79999999999998</v>
      </c>
      <c r="H30" s="10">
        <f t="shared" si="1"/>
        <v>264.95999999999998</v>
      </c>
    </row>
    <row r="31" spans="1:8" ht="20.25" x14ac:dyDescent="0.2">
      <c r="A31" s="132"/>
      <c r="B31" s="6" t="s">
        <v>10</v>
      </c>
      <c r="C31" s="125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50">
        <f>G29*1.3</f>
        <v>239.20000000000002</v>
      </c>
      <c r="H31" s="10">
        <f t="shared" si="1"/>
        <v>287.04000000000002</v>
      </c>
    </row>
    <row r="32" spans="1:8" ht="20.25" x14ac:dyDescent="0.2">
      <c r="A32" s="132"/>
      <c r="B32" s="6" t="s">
        <v>38</v>
      </c>
      <c r="C32" s="123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50">
        <f>G26*0.46</f>
        <v>105.80000000000001</v>
      </c>
      <c r="H32" s="10">
        <f t="shared" si="1"/>
        <v>126.96000000000001</v>
      </c>
    </row>
    <row r="33" spans="1:17" ht="20.25" x14ac:dyDescent="0.2">
      <c r="A33" s="132"/>
      <c r="B33" s="6" t="s">
        <v>42</v>
      </c>
      <c r="C33" s="124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50">
        <f>G32*1.2</f>
        <v>126.96000000000001</v>
      </c>
      <c r="H33" s="10">
        <f t="shared" si="1"/>
        <v>152.352</v>
      </c>
    </row>
    <row r="34" spans="1:17" ht="20.25" x14ac:dyDescent="0.2">
      <c r="A34" s="132"/>
      <c r="B34" s="6" t="s">
        <v>10</v>
      </c>
      <c r="C34" s="125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50">
        <f>G32*1.3</f>
        <v>137.54000000000002</v>
      </c>
      <c r="H34" s="10">
        <f t="shared" si="1"/>
        <v>165.04800000000003</v>
      </c>
    </row>
    <row r="35" spans="1:17" ht="20.25" x14ac:dyDescent="0.2">
      <c r="A35" s="132" t="s">
        <v>33</v>
      </c>
      <c r="B35" s="6" t="s">
        <v>38</v>
      </c>
      <c r="C35" s="123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50">
        <f>G38*1.2</f>
        <v>324</v>
      </c>
      <c r="H35" s="10">
        <f t="shared" si="1"/>
        <v>388.8</v>
      </c>
    </row>
    <row r="36" spans="1:17" ht="20.25" x14ac:dyDescent="0.2">
      <c r="A36" s="132"/>
      <c r="B36" s="6" t="s">
        <v>42</v>
      </c>
      <c r="C36" s="124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50">
        <f>G35*1.2</f>
        <v>388.8</v>
      </c>
      <c r="H36" s="10">
        <f t="shared" si="1"/>
        <v>466.56</v>
      </c>
    </row>
    <row r="37" spans="1:17" ht="20.25" x14ac:dyDescent="0.2">
      <c r="A37" s="132"/>
      <c r="B37" s="6" t="s">
        <v>10</v>
      </c>
      <c r="C37" s="125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50">
        <f>G35*1.3</f>
        <v>421.2</v>
      </c>
      <c r="H37" s="10">
        <f t="shared" si="1"/>
        <v>505.43999999999994</v>
      </c>
    </row>
    <row r="38" spans="1:17" ht="20.25" x14ac:dyDescent="0.2">
      <c r="A38" s="132"/>
      <c r="B38" s="6" t="s">
        <v>38</v>
      </c>
      <c r="C38" s="123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51">
        <v>270</v>
      </c>
      <c r="H38" s="10">
        <f t="shared" si="1"/>
        <v>324</v>
      </c>
    </row>
    <row r="39" spans="1:17" ht="20.25" x14ac:dyDescent="0.2">
      <c r="A39" s="132"/>
      <c r="B39" s="6" t="s">
        <v>42</v>
      </c>
      <c r="C39" s="124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50">
        <f>G38*1.2</f>
        <v>324</v>
      </c>
      <c r="H39" s="10">
        <f t="shared" si="1"/>
        <v>388.8</v>
      </c>
    </row>
    <row r="40" spans="1:17" ht="20.25" x14ac:dyDescent="0.2">
      <c r="A40" s="132"/>
      <c r="B40" s="6" t="s">
        <v>10</v>
      </c>
      <c r="C40" s="125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50">
        <f>G38*1.3</f>
        <v>351</v>
      </c>
      <c r="H40" s="10">
        <f t="shared" si="1"/>
        <v>421.2</v>
      </c>
    </row>
    <row r="41" spans="1:17" ht="20.25" x14ac:dyDescent="0.2">
      <c r="A41" s="132"/>
      <c r="B41" s="6" t="s">
        <v>38</v>
      </c>
      <c r="C41" s="123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50">
        <f>G38*0.8</f>
        <v>216</v>
      </c>
      <c r="H41" s="10">
        <f t="shared" si="1"/>
        <v>259.2</v>
      </c>
    </row>
    <row r="42" spans="1:17" ht="20.25" x14ac:dyDescent="0.2">
      <c r="A42" s="132"/>
      <c r="B42" s="6" t="s">
        <v>42</v>
      </c>
      <c r="C42" s="124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50">
        <f>G41*1.2</f>
        <v>259.2</v>
      </c>
      <c r="H42" s="10">
        <f t="shared" si="1"/>
        <v>311.03999999999996</v>
      </c>
    </row>
    <row r="43" spans="1:17" ht="20.25" x14ac:dyDescent="0.2">
      <c r="A43" s="135"/>
      <c r="B43" s="13" t="s">
        <v>10</v>
      </c>
      <c r="C43" s="125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52">
        <f>G41*1.3</f>
        <v>280.8</v>
      </c>
      <c r="H43" s="10">
        <f t="shared" si="1"/>
        <v>336.96</v>
      </c>
    </row>
    <row r="44" spans="1:17" ht="20.25" x14ac:dyDescent="0.2">
      <c r="A44" s="132" t="s">
        <v>34</v>
      </c>
      <c r="B44" s="6" t="s">
        <v>38</v>
      </c>
      <c r="C44" s="123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50">
        <f>G47*1.2</f>
        <v>252</v>
      </c>
      <c r="H44" s="10">
        <f t="shared" si="1"/>
        <v>302.39999999999998</v>
      </c>
    </row>
    <row r="45" spans="1:17" ht="20.25" x14ac:dyDescent="0.2">
      <c r="A45" s="132"/>
      <c r="B45" s="6" t="s">
        <v>42</v>
      </c>
      <c r="C45" s="124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50">
        <f>G44*1.2</f>
        <v>302.39999999999998</v>
      </c>
      <c r="H45" s="10">
        <f t="shared" si="1"/>
        <v>362.87999999999994</v>
      </c>
      <c r="Q45" t="s">
        <v>2</v>
      </c>
    </row>
    <row r="46" spans="1:17" ht="20.25" x14ac:dyDescent="0.2">
      <c r="A46" s="132"/>
      <c r="B46" s="6" t="s">
        <v>10</v>
      </c>
      <c r="C46" s="125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50">
        <f>G44*1.3</f>
        <v>327.60000000000002</v>
      </c>
      <c r="H46" s="10">
        <f t="shared" si="1"/>
        <v>393.12</v>
      </c>
    </row>
    <row r="47" spans="1:17" ht="20.25" x14ac:dyDescent="0.2">
      <c r="A47" s="132"/>
      <c r="B47" s="6" t="s">
        <v>38</v>
      </c>
      <c r="C47" s="123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51">
        <v>210</v>
      </c>
      <c r="H47" s="10">
        <f t="shared" si="1"/>
        <v>252</v>
      </c>
    </row>
    <row r="48" spans="1:17" ht="20.25" x14ac:dyDescent="0.2">
      <c r="A48" s="132"/>
      <c r="B48" s="6" t="s">
        <v>42</v>
      </c>
      <c r="C48" s="124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50">
        <f>G47*1.2</f>
        <v>252</v>
      </c>
      <c r="H48" s="10">
        <f t="shared" si="1"/>
        <v>302.39999999999998</v>
      </c>
    </row>
    <row r="49" spans="1:14" ht="20.25" x14ac:dyDescent="0.2">
      <c r="A49" s="132"/>
      <c r="B49" s="6" t="s">
        <v>10</v>
      </c>
      <c r="C49" s="125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50">
        <f>G47*1.3</f>
        <v>273</v>
      </c>
      <c r="H49" s="10">
        <f t="shared" si="1"/>
        <v>327.59999999999997</v>
      </c>
    </row>
    <row r="50" spans="1:14" ht="20.25" x14ac:dyDescent="0.2">
      <c r="A50" s="132"/>
      <c r="B50" s="6" t="s">
        <v>38</v>
      </c>
      <c r="C50" s="123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50">
        <f>G47*0.8</f>
        <v>168</v>
      </c>
      <c r="H50" s="10">
        <f t="shared" si="1"/>
        <v>201.6</v>
      </c>
      <c r="M50" s="34"/>
      <c r="N50" s="34"/>
    </row>
    <row r="51" spans="1:14" ht="20.25" x14ac:dyDescent="0.2">
      <c r="A51" s="132"/>
      <c r="B51" s="6" t="s">
        <v>42</v>
      </c>
      <c r="C51" s="124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50">
        <f>G50*1.2</f>
        <v>201.6</v>
      </c>
      <c r="H51" s="10">
        <f t="shared" si="1"/>
        <v>241.92</v>
      </c>
      <c r="M51" s="34"/>
      <c r="N51" s="34"/>
    </row>
    <row r="52" spans="1:14" ht="20.25" x14ac:dyDescent="0.2">
      <c r="A52" s="135"/>
      <c r="B52" s="13" t="s">
        <v>10</v>
      </c>
      <c r="C52" s="125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52">
        <f>G50*1.3</f>
        <v>218.4</v>
      </c>
      <c r="H52" s="10">
        <f t="shared" si="1"/>
        <v>262.08</v>
      </c>
      <c r="M52" s="34"/>
      <c r="N52" s="34"/>
    </row>
    <row r="53" spans="1:14" ht="58.5" x14ac:dyDescent="0.2">
      <c r="A53" s="133" t="s">
        <v>43</v>
      </c>
      <c r="B53" s="46" t="s">
        <v>29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100</v>
      </c>
      <c r="H53" s="40">
        <f>G53*120%</f>
        <v>120</v>
      </c>
      <c r="M53" s="42"/>
      <c r="N53" s="42"/>
    </row>
    <row r="54" spans="1:14" ht="58.5" x14ac:dyDescent="0.2">
      <c r="A54" s="134"/>
      <c r="B54" s="44" t="s">
        <v>30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f>G54*120%</f>
        <v>144</v>
      </c>
      <c r="M54" s="42"/>
      <c r="N54" s="42"/>
    </row>
    <row r="55" spans="1:14" ht="20.25" hidden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7">
        <f t="shared" ref="H55:H56" si="3">G55*120%</f>
        <v>0</v>
      </c>
      <c r="M55" s="42"/>
      <c r="N55" s="42"/>
    </row>
    <row r="56" spans="1:14" ht="40.5" x14ac:dyDescent="0.2">
      <c r="A56" s="49" t="s">
        <v>36</v>
      </c>
      <c r="B56" s="39" t="s">
        <v>28</v>
      </c>
      <c r="C56" s="43" t="s">
        <v>21</v>
      </c>
      <c r="D56" s="41"/>
      <c r="E56" s="41">
        <v>60</v>
      </c>
      <c r="F56" s="47">
        <f t="shared" si="2"/>
        <v>72</v>
      </c>
      <c r="G56" s="41">
        <v>95</v>
      </c>
      <c r="H56" s="47">
        <f t="shared" si="3"/>
        <v>114</v>
      </c>
      <c r="M56" s="42"/>
      <c r="N56" s="42"/>
    </row>
    <row r="57" spans="1:14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7"/>
      <c r="M57" s="34"/>
      <c r="N57" s="34"/>
    </row>
    <row r="58" spans="1:14" ht="19.5" x14ac:dyDescent="0.2">
      <c r="A58" s="18" t="s">
        <v>11</v>
      </c>
      <c r="B58" s="19"/>
      <c r="C58" s="19"/>
      <c r="D58" s="10">
        <v>5</v>
      </c>
      <c r="E58" s="10">
        <v>5</v>
      </c>
      <c r="F58" s="10">
        <f>E58*120%</f>
        <v>6</v>
      </c>
      <c r="G58" s="10">
        <v>5</v>
      </c>
      <c r="H58" s="10">
        <f>G58*120%</f>
        <v>6</v>
      </c>
      <c r="M58" s="34"/>
      <c r="N58" s="34"/>
    </row>
    <row r="59" spans="1:14" ht="19.5" x14ac:dyDescent="0.2">
      <c r="A59" s="18" t="s">
        <v>12</v>
      </c>
      <c r="B59" s="19"/>
      <c r="C59" s="19"/>
      <c r="D59" s="10">
        <v>4</v>
      </c>
      <c r="E59" s="10">
        <v>4</v>
      </c>
      <c r="F59" s="10">
        <f t="shared" ref="F59:F61" si="4">E59*120%</f>
        <v>4.8</v>
      </c>
      <c r="G59" s="10">
        <v>4</v>
      </c>
      <c r="H59" s="10">
        <f t="shared" ref="H59:H61" si="5">G59*120%</f>
        <v>4.8</v>
      </c>
    </row>
    <row r="60" spans="1:14" ht="19.5" x14ac:dyDescent="0.2">
      <c r="A60" s="20" t="s">
        <v>13</v>
      </c>
      <c r="B60" s="16"/>
      <c r="C60" s="5"/>
      <c r="D60" s="10">
        <v>6</v>
      </c>
      <c r="E60" s="10">
        <v>6</v>
      </c>
      <c r="F60" s="10">
        <f t="shared" si="4"/>
        <v>7.1999999999999993</v>
      </c>
      <c r="G60" s="10">
        <v>6</v>
      </c>
      <c r="H60" s="10">
        <f t="shared" si="5"/>
        <v>7.1999999999999993</v>
      </c>
    </row>
    <row r="61" spans="1:14" ht="19.5" x14ac:dyDescent="0.2">
      <c r="A61" s="20" t="s">
        <v>18</v>
      </c>
      <c r="B61" s="16"/>
      <c r="C61" s="5"/>
      <c r="D61" s="10">
        <v>26</v>
      </c>
      <c r="E61" s="10">
        <v>18</v>
      </c>
      <c r="F61" s="10">
        <f t="shared" si="4"/>
        <v>21.599999999999998</v>
      </c>
      <c r="G61" s="10">
        <v>21</v>
      </c>
      <c r="H61" s="10">
        <f t="shared" si="5"/>
        <v>25.2</v>
      </c>
    </row>
    <row r="62" spans="1:14" ht="18.75" x14ac:dyDescent="0.2">
      <c r="A62" s="21"/>
      <c r="B62" s="22"/>
      <c r="C62" s="23"/>
      <c r="D62" s="3"/>
      <c r="E62" s="3"/>
      <c r="F62" s="3"/>
    </row>
    <row r="63" spans="1:14" ht="18.75" x14ac:dyDescent="0.2">
      <c r="A63" s="24" t="s">
        <v>14</v>
      </c>
      <c r="B63" s="22"/>
      <c r="C63" s="23"/>
      <c r="D63" s="3"/>
      <c r="E63" s="3"/>
      <c r="F63" s="3"/>
    </row>
    <row r="64" spans="1:14" ht="18.75" x14ac:dyDescent="0.2">
      <c r="A64" s="24" t="s">
        <v>40</v>
      </c>
      <c r="B64" s="25"/>
      <c r="C64" s="23"/>
      <c r="D64" s="3"/>
      <c r="E64" s="3"/>
      <c r="F64" s="3"/>
      <c r="G64" s="26"/>
    </row>
    <row r="65" spans="1:7" ht="18.75" x14ac:dyDescent="0.2">
      <c r="A65" s="24"/>
      <c r="B65" s="25"/>
      <c r="C65" s="23"/>
      <c r="D65" s="3"/>
      <c r="E65" s="3"/>
      <c r="F65" s="3"/>
      <c r="G65" s="26"/>
    </row>
    <row r="66" spans="1:7" ht="18.75" x14ac:dyDescent="0.2">
      <c r="A66" s="26" t="s">
        <v>15</v>
      </c>
      <c r="B66" s="26"/>
      <c r="C66" s="26"/>
      <c r="D66" s="26" t="s">
        <v>22</v>
      </c>
      <c r="E66" s="26"/>
      <c r="F66" s="26" t="s">
        <v>22</v>
      </c>
      <c r="G66" s="26" t="s">
        <v>22</v>
      </c>
    </row>
    <row r="67" spans="1:7" ht="18.75" x14ac:dyDescent="0.2">
      <c r="A67" s="26"/>
      <c r="B67" s="26"/>
      <c r="C67" s="26"/>
      <c r="D67" s="26"/>
      <c r="E67" s="26"/>
      <c r="F67" s="26"/>
      <c r="G67" s="26"/>
    </row>
    <row r="68" spans="1:7" ht="18.75" x14ac:dyDescent="0.2">
      <c r="A68" s="26" t="s">
        <v>19</v>
      </c>
      <c r="B68" s="26"/>
      <c r="C68" s="26"/>
      <c r="D68" s="26" t="s">
        <v>20</v>
      </c>
      <c r="E68" s="26"/>
      <c r="F68" s="26" t="s">
        <v>26</v>
      </c>
      <c r="G68" s="26" t="s">
        <v>20</v>
      </c>
    </row>
    <row r="69" spans="1:7" ht="18.75" x14ac:dyDescent="0.2">
      <c r="G69" s="26"/>
    </row>
  </sheetData>
  <mergeCells count="25">
    <mergeCell ref="D1:K1"/>
    <mergeCell ref="D2:K2"/>
    <mergeCell ref="E3:F3"/>
    <mergeCell ref="C20:C22"/>
    <mergeCell ref="A23:A34"/>
    <mergeCell ref="C23:C25"/>
    <mergeCell ref="C26:C28"/>
    <mergeCell ref="C29:C31"/>
    <mergeCell ref="C32:C34"/>
    <mergeCell ref="A53:A54"/>
    <mergeCell ref="A6:H6"/>
    <mergeCell ref="A7:H7"/>
    <mergeCell ref="A8:H8"/>
    <mergeCell ref="A35:A43"/>
    <mergeCell ref="C35:C37"/>
    <mergeCell ref="C38:C40"/>
    <mergeCell ref="C41:C43"/>
    <mergeCell ref="A44:A52"/>
    <mergeCell ref="C44:C46"/>
    <mergeCell ref="C47:C49"/>
    <mergeCell ref="C50:C52"/>
    <mergeCell ref="A11:A22"/>
    <mergeCell ref="C11:C13"/>
    <mergeCell ref="C14:C16"/>
    <mergeCell ref="C17:C19"/>
  </mergeCells>
  <pageMargins left="0.94488188976377963" right="0.70866141732283472" top="0.27559055118110237" bottom="0.31496062992125984" header="0.31496062992125984" footer="0.31496062992125984"/>
  <pageSetup paperSize="9" scale="54" orientation="portrait" r:id="rId1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view="pageBreakPreview" zoomScale="60" zoomScaleNormal="100" workbookViewId="0">
      <selection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7109375" customWidth="1"/>
    <col min="4" max="5" width="19.42578125" hidden="1" customWidth="1"/>
    <col min="6" max="7" width="23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  <c r="L1" s="126"/>
    </row>
    <row r="2" spans="1:13" ht="24.75" customHeight="1" x14ac:dyDescent="0.2">
      <c r="A2" s="27"/>
      <c r="B2" s="27"/>
      <c r="C2" s="28"/>
      <c r="D2" s="127" t="s">
        <v>39</v>
      </c>
      <c r="E2" s="127"/>
      <c r="F2" s="127"/>
      <c r="G2" s="127"/>
      <c r="H2" s="127"/>
      <c r="I2" s="127"/>
      <c r="J2" s="127"/>
      <c r="K2" s="127"/>
      <c r="L2" s="127"/>
    </row>
    <row r="3" spans="1:13" ht="24.75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55"/>
      <c r="H3" s="35" t="s">
        <v>54</v>
      </c>
      <c r="I3" s="35"/>
      <c r="J3" s="35"/>
      <c r="K3" s="35"/>
      <c r="L3" s="35"/>
    </row>
    <row r="4" spans="1:13" ht="18.75" x14ac:dyDescent="0.2">
      <c r="A4" s="30"/>
      <c r="B4" s="30"/>
      <c r="C4" s="30" t="s">
        <v>2</v>
      </c>
      <c r="D4" s="54"/>
      <c r="E4" s="54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128" t="s">
        <v>41</v>
      </c>
      <c r="B6" s="128"/>
      <c r="C6" s="128"/>
      <c r="D6" s="128"/>
      <c r="E6" s="128"/>
      <c r="F6" s="128"/>
      <c r="G6" s="128"/>
      <c r="H6" s="128"/>
      <c r="I6" s="128"/>
      <c r="J6" s="32"/>
      <c r="K6" s="32"/>
      <c r="L6" s="32"/>
    </row>
    <row r="7" spans="1:13" ht="19.5" x14ac:dyDescent="0.2">
      <c r="A7" s="129" t="s">
        <v>44</v>
      </c>
      <c r="B7" s="129"/>
      <c r="C7" s="129"/>
      <c r="D7" s="129"/>
      <c r="E7" s="129"/>
      <c r="F7" s="129"/>
      <c r="G7" s="129"/>
      <c r="H7" s="129"/>
      <c r="I7" s="129"/>
    </row>
    <row r="8" spans="1:13" ht="19.5" x14ac:dyDescent="0.2">
      <c r="A8" s="129" t="s">
        <v>45</v>
      </c>
      <c r="B8" s="129"/>
      <c r="C8" s="129"/>
      <c r="D8" s="129"/>
      <c r="E8" s="129"/>
      <c r="F8" s="129"/>
      <c r="G8" s="129"/>
      <c r="H8" s="129"/>
      <c r="I8" s="129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39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7" t="s">
        <v>7</v>
      </c>
      <c r="I10" s="8" t="s">
        <v>8</v>
      </c>
    </row>
    <row r="11" spans="1:13" ht="20.25" x14ac:dyDescent="0.2">
      <c r="A11" s="131" t="s">
        <v>31</v>
      </c>
      <c r="B11" s="6" t="s">
        <v>59</v>
      </c>
      <c r="C11" s="123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f>H14*1.2</f>
        <v>422.4</v>
      </c>
      <c r="I11" s="10">
        <f>H11*120%</f>
        <v>506.87999999999994</v>
      </c>
      <c r="M11" s="11"/>
    </row>
    <row r="12" spans="1:13" ht="20.25" x14ac:dyDescent="0.2">
      <c r="A12" s="131"/>
      <c r="B12" s="6" t="s">
        <v>42</v>
      </c>
      <c r="C12" s="124"/>
      <c r="D12" s="9">
        <f>D11*1.2</f>
        <v>214.55999999999997</v>
      </c>
      <c r="E12" s="9">
        <f>E11*1.2</f>
        <v>237.60374399999998</v>
      </c>
      <c r="F12" s="10">
        <f t="shared" ref="F12:F52" si="0">E12*120%</f>
        <v>285.12449279999998</v>
      </c>
      <c r="G12" s="50">
        <f>G11*1.2</f>
        <v>460.79999999999995</v>
      </c>
      <c r="H12" s="50">
        <f>ROUND(H11*1.2,0)</f>
        <v>507</v>
      </c>
      <c r="I12" s="10">
        <f t="shared" ref="I12:I52" si="1">H12*120%</f>
        <v>608.4</v>
      </c>
    </row>
    <row r="13" spans="1:13" ht="20.25" x14ac:dyDescent="0.2">
      <c r="A13" s="131"/>
      <c r="B13" s="6" t="s">
        <v>10</v>
      </c>
      <c r="C13" s="125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f>ROUND(H11*1.3,1)</f>
        <v>549.1</v>
      </c>
      <c r="I13" s="10">
        <f t="shared" si="1"/>
        <v>658.92</v>
      </c>
    </row>
    <row r="14" spans="1:13" ht="20.25" x14ac:dyDescent="0.2">
      <c r="A14" s="131"/>
      <c r="B14" s="6" t="s">
        <v>59</v>
      </c>
      <c r="C14" s="123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1">
        <v>352</v>
      </c>
      <c r="I14" s="10">
        <f t="shared" si="1"/>
        <v>422.4</v>
      </c>
    </row>
    <row r="15" spans="1:13" ht="20.25" x14ac:dyDescent="0.2">
      <c r="A15" s="131"/>
      <c r="B15" s="6" t="s">
        <v>42</v>
      </c>
      <c r="C15" s="124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f>H14*1.2</f>
        <v>422.4</v>
      </c>
      <c r="I15" s="10">
        <f t="shared" si="1"/>
        <v>506.87999999999994</v>
      </c>
    </row>
    <row r="16" spans="1:13" ht="20.25" x14ac:dyDescent="0.2">
      <c r="A16" s="131"/>
      <c r="B16" s="6" t="s">
        <v>10</v>
      </c>
      <c r="C16" s="125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f>H14*1.3</f>
        <v>457.6</v>
      </c>
      <c r="I16" s="10">
        <f t="shared" si="1"/>
        <v>549.12</v>
      </c>
    </row>
    <row r="17" spans="1:9" ht="20.25" x14ac:dyDescent="0.2">
      <c r="A17" s="131"/>
      <c r="B17" s="6" t="s">
        <v>59</v>
      </c>
      <c r="C17" s="123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f>H14*0.8</f>
        <v>281.60000000000002</v>
      </c>
      <c r="I17" s="10">
        <f t="shared" si="1"/>
        <v>337.92</v>
      </c>
    </row>
    <row r="18" spans="1:9" ht="20.25" x14ac:dyDescent="0.2">
      <c r="A18" s="131"/>
      <c r="B18" s="6" t="s">
        <v>42</v>
      </c>
      <c r="C18" s="124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f>ROUND(H17*1.2,1)</f>
        <v>337.9</v>
      </c>
      <c r="I18" s="10">
        <f t="shared" si="1"/>
        <v>405.47999999999996</v>
      </c>
    </row>
    <row r="19" spans="1:9" ht="20.25" x14ac:dyDescent="0.2">
      <c r="A19" s="131"/>
      <c r="B19" s="6" t="s">
        <v>10</v>
      </c>
      <c r="C19" s="125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f>ROUND(H17*1.3,1)</f>
        <v>366.1</v>
      </c>
      <c r="I19" s="10">
        <f t="shared" si="1"/>
        <v>439.32</v>
      </c>
    </row>
    <row r="20" spans="1:9" ht="20.25" x14ac:dyDescent="0.2">
      <c r="A20" s="131"/>
      <c r="B20" s="6" t="s">
        <v>59</v>
      </c>
      <c r="C20" s="123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f>ROUND(H14*0.5,1)</f>
        <v>176</v>
      </c>
      <c r="I20" s="10">
        <f t="shared" si="1"/>
        <v>211.2</v>
      </c>
    </row>
    <row r="21" spans="1:9" ht="20.25" x14ac:dyDescent="0.2">
      <c r="A21" s="131"/>
      <c r="B21" s="6" t="s">
        <v>42</v>
      </c>
      <c r="C21" s="124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f>ROUND(H20*1.08,0.01)</f>
        <v>190</v>
      </c>
      <c r="I21" s="10">
        <f t="shared" si="1"/>
        <v>228</v>
      </c>
    </row>
    <row r="22" spans="1:9" ht="20.25" x14ac:dyDescent="0.2">
      <c r="A22" s="131"/>
      <c r="B22" s="6" t="s">
        <v>10</v>
      </c>
      <c r="C22" s="125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f>ROUND(H20*1.2,0.01)</f>
        <v>211</v>
      </c>
      <c r="I22" s="10">
        <f t="shared" si="1"/>
        <v>253.2</v>
      </c>
    </row>
    <row r="23" spans="1:9" ht="20.25" x14ac:dyDescent="0.2">
      <c r="A23" s="132" t="s">
        <v>32</v>
      </c>
      <c r="B23" s="6" t="s">
        <v>59</v>
      </c>
      <c r="C23" s="123">
        <v>1</v>
      </c>
      <c r="D23" s="9">
        <f>D26*1.2</f>
        <v>117</v>
      </c>
      <c r="E23" s="9">
        <f>E26*1.2</f>
        <v>124.80389999999998</v>
      </c>
      <c r="F23" s="10">
        <f t="shared" si="0"/>
        <v>149.76467999999997</v>
      </c>
      <c r="G23" s="50">
        <f>G26*1.2</f>
        <v>276</v>
      </c>
      <c r="H23" s="50">
        <f>H26*1.2</f>
        <v>288</v>
      </c>
      <c r="I23" s="10">
        <f t="shared" si="1"/>
        <v>345.59999999999997</v>
      </c>
    </row>
    <row r="24" spans="1:9" ht="20.25" x14ac:dyDescent="0.2">
      <c r="A24" s="132"/>
      <c r="B24" s="6" t="s">
        <v>42</v>
      </c>
      <c r="C24" s="124"/>
      <c r="D24" s="9">
        <f>D23*1.2</f>
        <v>140.4</v>
      </c>
      <c r="E24" s="9">
        <f>E23*1.2</f>
        <v>149.76467999999997</v>
      </c>
      <c r="F24" s="10">
        <f t="shared" si="0"/>
        <v>179.71761599999996</v>
      </c>
      <c r="G24" s="50">
        <f>G23*1.2</f>
        <v>331.2</v>
      </c>
      <c r="H24" s="50">
        <f>H23*1.2</f>
        <v>345.59999999999997</v>
      </c>
      <c r="I24" s="10">
        <f t="shared" si="1"/>
        <v>414.71999999999997</v>
      </c>
    </row>
    <row r="25" spans="1:9" ht="20.25" x14ac:dyDescent="0.2">
      <c r="A25" s="132"/>
      <c r="B25" s="6" t="s">
        <v>10</v>
      </c>
      <c r="C25" s="125"/>
      <c r="D25" s="9">
        <f>D23*1.3</f>
        <v>152.1</v>
      </c>
      <c r="E25" s="9">
        <f>E23*1.3</f>
        <v>162.24507</v>
      </c>
      <c r="F25" s="10">
        <f t="shared" si="0"/>
        <v>194.694084</v>
      </c>
      <c r="G25" s="50">
        <f>G23*1.3</f>
        <v>358.8</v>
      </c>
      <c r="H25" s="50">
        <f>H23*1.3</f>
        <v>374.40000000000003</v>
      </c>
      <c r="I25" s="10">
        <f t="shared" si="1"/>
        <v>449.28000000000003</v>
      </c>
    </row>
    <row r="26" spans="1:9" ht="20.25" x14ac:dyDescent="0.2">
      <c r="A26" s="132"/>
      <c r="B26" s="6" t="s">
        <v>59</v>
      </c>
      <c r="C26" s="123">
        <v>2</v>
      </c>
      <c r="D26" s="12">
        <v>97.5</v>
      </c>
      <c r="E26" s="12">
        <f>D26*106.67%</f>
        <v>104.00324999999999</v>
      </c>
      <c r="F26" s="10">
        <f t="shared" si="0"/>
        <v>124.80389999999998</v>
      </c>
      <c r="G26" s="51">
        <v>230</v>
      </c>
      <c r="H26" s="51">
        <v>240</v>
      </c>
      <c r="I26" s="10">
        <f t="shared" si="1"/>
        <v>288</v>
      </c>
    </row>
    <row r="27" spans="1:9" ht="20.25" x14ac:dyDescent="0.2">
      <c r="A27" s="132"/>
      <c r="B27" s="6" t="s">
        <v>42</v>
      </c>
      <c r="C27" s="124"/>
      <c r="D27" s="9">
        <f>D26*1.2</f>
        <v>117</v>
      </c>
      <c r="E27" s="9">
        <f>E26*1.2</f>
        <v>124.80389999999998</v>
      </c>
      <c r="F27" s="10">
        <f t="shared" si="0"/>
        <v>149.76467999999997</v>
      </c>
      <c r="G27" s="50">
        <f>G26*1.2</f>
        <v>276</v>
      </c>
      <c r="H27" s="50">
        <f>H26*1.2</f>
        <v>288</v>
      </c>
      <c r="I27" s="10">
        <f t="shared" si="1"/>
        <v>345.59999999999997</v>
      </c>
    </row>
    <row r="28" spans="1:9" ht="20.25" x14ac:dyDescent="0.2">
      <c r="A28" s="132"/>
      <c r="B28" s="6" t="s">
        <v>10</v>
      </c>
      <c r="C28" s="125"/>
      <c r="D28" s="9">
        <f>D26*1.3</f>
        <v>126.75</v>
      </c>
      <c r="E28" s="9">
        <f>E26*1.3</f>
        <v>135.20422500000001</v>
      </c>
      <c r="F28" s="10">
        <f t="shared" si="0"/>
        <v>162.24507</v>
      </c>
      <c r="G28" s="50">
        <f>G26*1.3</f>
        <v>299</v>
      </c>
      <c r="H28" s="50">
        <f>H26*1.3</f>
        <v>312</v>
      </c>
      <c r="I28" s="10">
        <f t="shared" si="1"/>
        <v>374.4</v>
      </c>
    </row>
    <row r="29" spans="1:9" ht="20.25" x14ac:dyDescent="0.2">
      <c r="A29" s="132"/>
      <c r="B29" s="6" t="s">
        <v>59</v>
      </c>
      <c r="C29" s="123">
        <v>3</v>
      </c>
      <c r="D29" s="9">
        <f>D26*0.8</f>
        <v>78</v>
      </c>
      <c r="E29" s="9">
        <f>E26*0.8</f>
        <v>83.202600000000004</v>
      </c>
      <c r="F29" s="10">
        <f t="shared" si="0"/>
        <v>99.843119999999999</v>
      </c>
      <c r="G29" s="50">
        <f>G26*0.8</f>
        <v>184</v>
      </c>
      <c r="H29" s="50">
        <f>H26*0.8</f>
        <v>192</v>
      </c>
      <c r="I29" s="10">
        <f t="shared" si="1"/>
        <v>230.39999999999998</v>
      </c>
    </row>
    <row r="30" spans="1:9" ht="20.25" x14ac:dyDescent="0.2">
      <c r="A30" s="132"/>
      <c r="B30" s="6" t="s">
        <v>42</v>
      </c>
      <c r="C30" s="124"/>
      <c r="D30" s="9">
        <f>D29*1.2</f>
        <v>93.6</v>
      </c>
      <c r="E30" s="9">
        <f>E29*1.2</f>
        <v>99.843119999999999</v>
      </c>
      <c r="F30" s="10">
        <f t="shared" si="0"/>
        <v>119.81174399999999</v>
      </c>
      <c r="G30" s="50">
        <f>G29*1.2</f>
        <v>220.79999999999998</v>
      </c>
      <c r="H30" s="50">
        <f>H29*1.2</f>
        <v>230.39999999999998</v>
      </c>
      <c r="I30" s="10">
        <f t="shared" si="1"/>
        <v>276.47999999999996</v>
      </c>
    </row>
    <row r="31" spans="1:9" ht="20.25" x14ac:dyDescent="0.2">
      <c r="A31" s="132"/>
      <c r="B31" s="6" t="s">
        <v>10</v>
      </c>
      <c r="C31" s="125"/>
      <c r="D31" s="9">
        <f>D29*1.3</f>
        <v>101.4</v>
      </c>
      <c r="E31" s="9">
        <f>E29*1.3</f>
        <v>108.16338</v>
      </c>
      <c r="F31" s="10">
        <f t="shared" si="0"/>
        <v>129.79605599999999</v>
      </c>
      <c r="G31" s="50">
        <f>G29*1.3</f>
        <v>239.20000000000002</v>
      </c>
      <c r="H31" s="50">
        <f>H29*1.3</f>
        <v>249.60000000000002</v>
      </c>
      <c r="I31" s="10">
        <f t="shared" si="1"/>
        <v>299.52000000000004</v>
      </c>
    </row>
    <row r="32" spans="1:9" ht="20.25" x14ac:dyDescent="0.2">
      <c r="A32" s="132"/>
      <c r="B32" s="6" t="s">
        <v>59</v>
      </c>
      <c r="C32" s="123">
        <v>4</v>
      </c>
      <c r="D32" s="9">
        <f>D26*0.56</f>
        <v>54.600000000000009</v>
      </c>
      <c r="E32" s="9">
        <f>E26*0.56</f>
        <v>58.241820000000004</v>
      </c>
      <c r="F32" s="10">
        <f t="shared" si="0"/>
        <v>69.890184000000005</v>
      </c>
      <c r="G32" s="50">
        <f>G26*0.46</f>
        <v>105.80000000000001</v>
      </c>
      <c r="H32" s="50">
        <f>H26*0.5</f>
        <v>120</v>
      </c>
      <c r="I32" s="10">
        <f t="shared" si="1"/>
        <v>144</v>
      </c>
    </row>
    <row r="33" spans="1:18" ht="20.25" x14ac:dyDescent="0.2">
      <c r="A33" s="132"/>
      <c r="B33" s="6" t="s">
        <v>42</v>
      </c>
      <c r="C33" s="124"/>
      <c r="D33" s="9">
        <f>D32*1.2</f>
        <v>65.52000000000001</v>
      </c>
      <c r="E33" s="9">
        <f>E32*1.2</f>
        <v>69.890184000000005</v>
      </c>
      <c r="F33" s="10">
        <f t="shared" si="0"/>
        <v>83.868220800000003</v>
      </c>
      <c r="G33" s="50">
        <f>G32*1.2</f>
        <v>126.96000000000001</v>
      </c>
      <c r="H33" s="50">
        <f>H32*1.2</f>
        <v>144</v>
      </c>
      <c r="I33" s="10">
        <f t="shared" si="1"/>
        <v>172.79999999999998</v>
      </c>
    </row>
    <row r="34" spans="1:18" ht="20.25" x14ac:dyDescent="0.2">
      <c r="A34" s="132"/>
      <c r="B34" s="6" t="s">
        <v>10</v>
      </c>
      <c r="C34" s="125"/>
      <c r="D34" s="9">
        <f>D32*1.3</f>
        <v>70.980000000000018</v>
      </c>
      <c r="E34" s="9">
        <f>E32*1.3</f>
        <v>75.714366000000012</v>
      </c>
      <c r="F34" s="10">
        <f t="shared" si="0"/>
        <v>90.857239200000009</v>
      </c>
      <c r="G34" s="50">
        <f>G32*1.3</f>
        <v>137.54000000000002</v>
      </c>
      <c r="H34" s="50">
        <f>H32*1.3</f>
        <v>156</v>
      </c>
      <c r="I34" s="10">
        <f t="shared" si="1"/>
        <v>187.2</v>
      </c>
    </row>
    <row r="35" spans="1:18" ht="20.25" x14ac:dyDescent="0.2">
      <c r="A35" s="132" t="s">
        <v>52</v>
      </c>
      <c r="B35" s="6" t="s">
        <v>59</v>
      </c>
      <c r="C35" s="123">
        <v>1</v>
      </c>
      <c r="D35" s="9">
        <f>D38*1.2</f>
        <v>153.35999999999999</v>
      </c>
      <c r="E35" s="9">
        <f>E38*1.2</f>
        <v>165.598128</v>
      </c>
      <c r="F35" s="10">
        <f t="shared" si="0"/>
        <v>198.71775360000001</v>
      </c>
      <c r="G35" s="50">
        <f>G38*1.2</f>
        <v>324</v>
      </c>
      <c r="H35" s="50">
        <f>H38*1.2</f>
        <v>348</v>
      </c>
      <c r="I35" s="10">
        <f t="shared" si="1"/>
        <v>417.59999999999997</v>
      </c>
    </row>
    <row r="36" spans="1:18" ht="20.25" x14ac:dyDescent="0.2">
      <c r="A36" s="132"/>
      <c r="B36" s="6" t="s">
        <v>42</v>
      </c>
      <c r="C36" s="124"/>
      <c r="D36" s="9">
        <f>D35*1.2</f>
        <v>184.03199999999998</v>
      </c>
      <c r="E36" s="9">
        <f>E35*1.2</f>
        <v>198.71775360000001</v>
      </c>
      <c r="F36" s="10">
        <f t="shared" si="0"/>
        <v>238.46130432000001</v>
      </c>
      <c r="G36" s="50">
        <f>G35*1.2</f>
        <v>388.8</v>
      </c>
      <c r="H36" s="50">
        <f>H35*1.2</f>
        <v>417.59999999999997</v>
      </c>
      <c r="I36" s="10">
        <f t="shared" si="1"/>
        <v>501.11999999999995</v>
      </c>
    </row>
    <row r="37" spans="1:18" ht="20.25" x14ac:dyDescent="0.2">
      <c r="A37" s="132"/>
      <c r="B37" s="6" t="s">
        <v>10</v>
      </c>
      <c r="C37" s="125"/>
      <c r="D37" s="9">
        <f>D35*1.3</f>
        <v>199.36799999999999</v>
      </c>
      <c r="E37" s="9">
        <f>E35*1.3</f>
        <v>215.27756640000001</v>
      </c>
      <c r="F37" s="10">
        <f t="shared" si="0"/>
        <v>258.33307968000003</v>
      </c>
      <c r="G37" s="50">
        <f>G35*1.3</f>
        <v>421.2</v>
      </c>
      <c r="H37" s="50">
        <f>H35*1.3</f>
        <v>452.40000000000003</v>
      </c>
      <c r="I37" s="10">
        <f t="shared" si="1"/>
        <v>542.88</v>
      </c>
    </row>
    <row r="38" spans="1:18" ht="20.25" x14ac:dyDescent="0.2">
      <c r="A38" s="132"/>
      <c r="B38" s="6" t="s">
        <v>59</v>
      </c>
      <c r="C38" s="123">
        <v>2</v>
      </c>
      <c r="D38" s="12">
        <v>127.8</v>
      </c>
      <c r="E38" s="12">
        <f>D38*107.98%</f>
        <v>137.99844000000002</v>
      </c>
      <c r="F38" s="10">
        <f t="shared" si="0"/>
        <v>165.598128</v>
      </c>
      <c r="G38" s="51">
        <v>270</v>
      </c>
      <c r="H38" s="51">
        <v>290</v>
      </c>
      <c r="I38" s="10">
        <f t="shared" si="1"/>
        <v>348</v>
      </c>
    </row>
    <row r="39" spans="1:18" ht="20.25" x14ac:dyDescent="0.2">
      <c r="A39" s="132"/>
      <c r="B39" s="6" t="s">
        <v>42</v>
      </c>
      <c r="C39" s="124"/>
      <c r="D39" s="9">
        <f>D38*1.2</f>
        <v>153.35999999999999</v>
      </c>
      <c r="E39" s="9">
        <f>E38*1.2</f>
        <v>165.598128</v>
      </c>
      <c r="F39" s="10">
        <f t="shared" si="0"/>
        <v>198.71775360000001</v>
      </c>
      <c r="G39" s="50">
        <f>G38*1.2</f>
        <v>324</v>
      </c>
      <c r="H39" s="50">
        <f>H38*1.2</f>
        <v>348</v>
      </c>
      <c r="I39" s="10">
        <f t="shared" si="1"/>
        <v>417.59999999999997</v>
      </c>
    </row>
    <row r="40" spans="1:18" ht="20.25" x14ac:dyDescent="0.2">
      <c r="A40" s="132"/>
      <c r="B40" s="6" t="s">
        <v>10</v>
      </c>
      <c r="C40" s="125"/>
      <c r="D40" s="9">
        <f>D38*1.3</f>
        <v>166.14000000000001</v>
      </c>
      <c r="E40" s="9">
        <f>E38*1.3</f>
        <v>179.39797200000004</v>
      </c>
      <c r="F40" s="10">
        <f t="shared" si="0"/>
        <v>215.27756640000004</v>
      </c>
      <c r="G40" s="50">
        <f>G38*1.3</f>
        <v>351</v>
      </c>
      <c r="H40" s="50">
        <f>H38*1.3</f>
        <v>377</v>
      </c>
      <c r="I40" s="10">
        <f t="shared" si="1"/>
        <v>452.4</v>
      </c>
    </row>
    <row r="41" spans="1:18" ht="20.25" x14ac:dyDescent="0.2">
      <c r="A41" s="132"/>
      <c r="B41" s="6" t="s">
        <v>59</v>
      </c>
      <c r="C41" s="123">
        <v>3</v>
      </c>
      <c r="D41" s="9">
        <f>D38*0.8</f>
        <v>102.24000000000001</v>
      </c>
      <c r="E41" s="9">
        <f>E38*0.8</f>
        <v>110.39875200000002</v>
      </c>
      <c r="F41" s="10">
        <f t="shared" si="0"/>
        <v>132.47850240000002</v>
      </c>
      <c r="G41" s="50">
        <f>G38*0.8</f>
        <v>216</v>
      </c>
      <c r="H41" s="50">
        <f>H38*0.8</f>
        <v>232</v>
      </c>
      <c r="I41" s="10">
        <f t="shared" si="1"/>
        <v>278.39999999999998</v>
      </c>
    </row>
    <row r="42" spans="1:18" ht="20.25" x14ac:dyDescent="0.2">
      <c r="A42" s="132"/>
      <c r="B42" s="6" t="s">
        <v>42</v>
      </c>
      <c r="C42" s="124"/>
      <c r="D42" s="9">
        <f>D41*1.2</f>
        <v>122.688</v>
      </c>
      <c r="E42" s="9">
        <f>E41*1.2</f>
        <v>132.47850240000002</v>
      </c>
      <c r="F42" s="10">
        <f t="shared" si="0"/>
        <v>158.97420288000004</v>
      </c>
      <c r="G42" s="50">
        <f>G41*1.2</f>
        <v>259.2</v>
      </c>
      <c r="H42" s="50">
        <f>H41*1.2</f>
        <v>278.39999999999998</v>
      </c>
      <c r="I42" s="10">
        <f t="shared" si="1"/>
        <v>334.08</v>
      </c>
    </row>
    <row r="43" spans="1:18" ht="20.25" x14ac:dyDescent="0.2">
      <c r="A43" s="135"/>
      <c r="B43" s="6" t="s">
        <v>10</v>
      </c>
      <c r="C43" s="125"/>
      <c r="D43" s="14">
        <f>D41*1.3</f>
        <v>132.91200000000001</v>
      </c>
      <c r="E43" s="14">
        <f>E41*1.3</f>
        <v>143.51837760000004</v>
      </c>
      <c r="F43" s="10">
        <f t="shared" si="0"/>
        <v>172.22205312000003</v>
      </c>
      <c r="G43" s="52">
        <f>G41*1.3</f>
        <v>280.8</v>
      </c>
      <c r="H43" s="52">
        <f>H41*1.3</f>
        <v>301.60000000000002</v>
      </c>
      <c r="I43" s="10">
        <f t="shared" si="1"/>
        <v>361.92</v>
      </c>
    </row>
    <row r="44" spans="1:18" ht="20.25" x14ac:dyDescent="0.2">
      <c r="A44" s="132" t="s">
        <v>34</v>
      </c>
      <c r="B44" s="6" t="s">
        <v>59</v>
      </c>
      <c r="C44" s="123">
        <v>1</v>
      </c>
      <c r="D44" s="9">
        <f>D47*1.2</f>
        <v>103.44</v>
      </c>
      <c r="E44" s="9">
        <f>E47*1.2</f>
        <v>111.601416</v>
      </c>
      <c r="F44" s="10">
        <f t="shared" si="0"/>
        <v>133.92169920000001</v>
      </c>
      <c r="G44" s="50">
        <f>G47*1.2</f>
        <v>252</v>
      </c>
      <c r="H44" s="50">
        <f>H47*1.2</f>
        <v>258</v>
      </c>
      <c r="I44" s="10">
        <f t="shared" si="1"/>
        <v>309.59999999999997</v>
      </c>
    </row>
    <row r="45" spans="1:18" ht="20.25" x14ac:dyDescent="0.2">
      <c r="A45" s="132"/>
      <c r="B45" s="6" t="s">
        <v>42</v>
      </c>
      <c r="C45" s="124"/>
      <c r="D45" s="9">
        <f>D44*1.2</f>
        <v>124.12799999999999</v>
      </c>
      <c r="E45" s="9">
        <f>E44*1.2</f>
        <v>133.92169920000001</v>
      </c>
      <c r="F45" s="10">
        <f t="shared" si="0"/>
        <v>160.70603904000001</v>
      </c>
      <c r="G45" s="50">
        <f>G44*1.2</f>
        <v>302.39999999999998</v>
      </c>
      <c r="H45" s="50">
        <f>H44*1.2</f>
        <v>309.59999999999997</v>
      </c>
      <c r="I45" s="10">
        <f t="shared" si="1"/>
        <v>371.51999999999992</v>
      </c>
      <c r="R45" t="s">
        <v>2</v>
      </c>
    </row>
    <row r="46" spans="1:18" ht="20.25" x14ac:dyDescent="0.2">
      <c r="A46" s="132"/>
      <c r="B46" s="6" t="s">
        <v>10</v>
      </c>
      <c r="C46" s="125"/>
      <c r="D46" s="9">
        <f>D44*1.3</f>
        <v>134.47200000000001</v>
      </c>
      <c r="E46" s="9">
        <f>E44*1.3</f>
        <v>145.08184080000001</v>
      </c>
      <c r="F46" s="10">
        <f t="shared" si="0"/>
        <v>174.09820895999999</v>
      </c>
      <c r="G46" s="50">
        <f>G44*1.3</f>
        <v>327.60000000000002</v>
      </c>
      <c r="H46" s="50">
        <f>H44*1.3</f>
        <v>335.40000000000003</v>
      </c>
      <c r="I46" s="10">
        <f t="shared" si="1"/>
        <v>402.48</v>
      </c>
    </row>
    <row r="47" spans="1:18" ht="20.25" x14ac:dyDescent="0.2">
      <c r="A47" s="132"/>
      <c r="B47" s="6" t="s">
        <v>59</v>
      </c>
      <c r="C47" s="123">
        <v>2</v>
      </c>
      <c r="D47" s="12">
        <v>86.2</v>
      </c>
      <c r="E47" s="12">
        <f>D47*107.89%</f>
        <v>93.001180000000005</v>
      </c>
      <c r="F47" s="10">
        <f t="shared" si="0"/>
        <v>111.601416</v>
      </c>
      <c r="G47" s="51">
        <v>210</v>
      </c>
      <c r="H47" s="51">
        <v>215</v>
      </c>
      <c r="I47" s="10">
        <f t="shared" si="1"/>
        <v>258</v>
      </c>
    </row>
    <row r="48" spans="1:18" ht="20.25" x14ac:dyDescent="0.2">
      <c r="A48" s="132"/>
      <c r="B48" s="6" t="s">
        <v>42</v>
      </c>
      <c r="C48" s="124"/>
      <c r="D48" s="9">
        <f>D47*1.2</f>
        <v>103.44</v>
      </c>
      <c r="E48" s="9">
        <f>E47*1.2</f>
        <v>111.601416</v>
      </c>
      <c r="F48" s="10">
        <f t="shared" si="0"/>
        <v>133.92169920000001</v>
      </c>
      <c r="G48" s="50">
        <f>G47*1.2</f>
        <v>252</v>
      </c>
      <c r="H48" s="50">
        <f>H47*1.2</f>
        <v>258</v>
      </c>
      <c r="I48" s="10">
        <f t="shared" si="1"/>
        <v>309.59999999999997</v>
      </c>
    </row>
    <row r="49" spans="1:15" ht="20.25" x14ac:dyDescent="0.2">
      <c r="A49" s="132"/>
      <c r="B49" s="6" t="s">
        <v>10</v>
      </c>
      <c r="C49" s="125"/>
      <c r="D49" s="9">
        <f>D47*1.3</f>
        <v>112.06</v>
      </c>
      <c r="E49" s="9">
        <f>E47*1.3</f>
        <v>120.90153400000001</v>
      </c>
      <c r="F49" s="10">
        <f t="shared" si="0"/>
        <v>145.08184080000001</v>
      </c>
      <c r="G49" s="50">
        <f>G47*1.3</f>
        <v>273</v>
      </c>
      <c r="H49" s="50">
        <f>H47*1.3</f>
        <v>279.5</v>
      </c>
      <c r="I49" s="10">
        <f t="shared" si="1"/>
        <v>335.4</v>
      </c>
    </row>
    <row r="50" spans="1:15" ht="20.25" x14ac:dyDescent="0.2">
      <c r="A50" s="132"/>
      <c r="B50" s="6" t="s">
        <v>59</v>
      </c>
      <c r="C50" s="123">
        <v>3</v>
      </c>
      <c r="D50" s="9">
        <f>D47*0.8</f>
        <v>68.960000000000008</v>
      </c>
      <c r="E50" s="9">
        <f>E47*0.8</f>
        <v>74.40094400000001</v>
      </c>
      <c r="F50" s="10">
        <f t="shared" si="0"/>
        <v>89.281132800000009</v>
      </c>
      <c r="G50" s="50">
        <f>G47*0.8</f>
        <v>168</v>
      </c>
      <c r="H50" s="50">
        <f>H47*0.8</f>
        <v>172</v>
      </c>
      <c r="I50" s="10">
        <f t="shared" si="1"/>
        <v>206.4</v>
      </c>
      <c r="N50" s="34"/>
      <c r="O50" s="34"/>
    </row>
    <row r="51" spans="1:15" ht="20.25" x14ac:dyDescent="0.2">
      <c r="A51" s="132"/>
      <c r="B51" s="6" t="s">
        <v>42</v>
      </c>
      <c r="C51" s="124"/>
      <c r="D51" s="9">
        <f>D50*1.2</f>
        <v>82.75200000000001</v>
      </c>
      <c r="E51" s="9">
        <f>E50*1.2</f>
        <v>89.281132800000009</v>
      </c>
      <c r="F51" s="10">
        <f t="shared" si="0"/>
        <v>107.13735936</v>
      </c>
      <c r="G51" s="50">
        <f>G50*1.2</f>
        <v>201.6</v>
      </c>
      <c r="H51" s="50">
        <f>H50*1.2</f>
        <v>206.4</v>
      </c>
      <c r="I51" s="10">
        <f t="shared" si="1"/>
        <v>247.68</v>
      </c>
      <c r="N51" s="34"/>
      <c r="O51" s="34"/>
    </row>
    <row r="52" spans="1:15" ht="20.25" x14ac:dyDescent="0.2">
      <c r="A52" s="135"/>
      <c r="B52" s="6" t="s">
        <v>10</v>
      </c>
      <c r="C52" s="125"/>
      <c r="D52" s="14">
        <f>D50*1.3</f>
        <v>89.64800000000001</v>
      </c>
      <c r="E52" s="14">
        <f>E50*1.3</f>
        <v>96.721227200000016</v>
      </c>
      <c r="F52" s="10">
        <f t="shared" si="0"/>
        <v>116.06547264000001</v>
      </c>
      <c r="G52" s="52">
        <f>G50*1.3</f>
        <v>218.4</v>
      </c>
      <c r="H52" s="52">
        <f>H50*1.3</f>
        <v>223.6</v>
      </c>
      <c r="I52" s="10">
        <f t="shared" si="1"/>
        <v>268.32</v>
      </c>
      <c r="N52" s="34"/>
      <c r="O52" s="34"/>
    </row>
    <row r="53" spans="1:15" ht="39" x14ac:dyDescent="0.2">
      <c r="A53" s="133" t="s">
        <v>43</v>
      </c>
      <c r="B53" s="46" t="s">
        <v>80</v>
      </c>
      <c r="C53" s="38" t="s">
        <v>21</v>
      </c>
      <c r="D53" s="40">
        <v>50</v>
      </c>
      <c r="E53" s="40">
        <v>60</v>
      </c>
      <c r="F53" s="40">
        <f>E53*120%</f>
        <v>72</v>
      </c>
      <c r="G53" s="40">
        <v>100</v>
      </c>
      <c r="H53" s="40">
        <v>110</v>
      </c>
      <c r="I53" s="40">
        <f>H53*120%</f>
        <v>132</v>
      </c>
      <c r="N53" s="42"/>
      <c r="O53" s="42"/>
    </row>
    <row r="54" spans="1:15" ht="39" x14ac:dyDescent="0.2">
      <c r="A54" s="134"/>
      <c r="B54" s="44" t="s">
        <v>81</v>
      </c>
      <c r="C54" s="43" t="s">
        <v>21</v>
      </c>
      <c r="D54" s="47"/>
      <c r="E54" s="47">
        <v>80</v>
      </c>
      <c r="F54" s="47">
        <f>E54*120%</f>
        <v>96</v>
      </c>
      <c r="G54" s="47">
        <v>120</v>
      </c>
      <c r="H54" s="47">
        <v>132</v>
      </c>
      <c r="I54" s="47">
        <f>H54*120%</f>
        <v>158.4</v>
      </c>
      <c r="N54" s="42"/>
      <c r="O54" s="42"/>
    </row>
    <row r="55" spans="1:15" ht="20.25" hidden="1" x14ac:dyDescent="0.2">
      <c r="A55" s="37"/>
      <c r="B55" s="39"/>
      <c r="C55" s="43" t="s">
        <v>35</v>
      </c>
      <c r="D55" s="41"/>
      <c r="E55" s="41"/>
      <c r="F55" s="47">
        <f t="shared" ref="F55:F56" si="2">E55*120%</f>
        <v>0</v>
      </c>
      <c r="G55" s="41"/>
      <c r="H55" s="41"/>
      <c r="I55" s="47">
        <f t="shared" ref="I55:I58" si="3">H55*120%</f>
        <v>0</v>
      </c>
      <c r="N55" s="42"/>
      <c r="O55" s="42"/>
    </row>
    <row r="56" spans="1:15" ht="40.5" x14ac:dyDescent="0.2">
      <c r="A56" s="53" t="s">
        <v>36</v>
      </c>
      <c r="B56" s="39" t="s">
        <v>60</v>
      </c>
      <c r="C56" s="43" t="s">
        <v>53</v>
      </c>
      <c r="D56" s="41"/>
      <c r="E56" s="41">
        <v>60</v>
      </c>
      <c r="F56" s="47">
        <f t="shared" si="2"/>
        <v>72</v>
      </c>
      <c r="G56" s="41">
        <v>95</v>
      </c>
      <c r="H56" s="41">
        <v>105</v>
      </c>
      <c r="I56" s="47">
        <f t="shared" si="3"/>
        <v>126</v>
      </c>
      <c r="N56" s="42"/>
      <c r="O56" s="42"/>
    </row>
    <row r="57" spans="1:15" ht="39" hidden="1" x14ac:dyDescent="0.2">
      <c r="A57" s="15" t="s">
        <v>16</v>
      </c>
      <c r="B57" s="16"/>
      <c r="C57" s="5"/>
      <c r="D57" s="10"/>
      <c r="E57" s="10"/>
      <c r="F57" s="17"/>
      <c r="G57" s="10"/>
      <c r="H57" s="10"/>
      <c r="I57" s="47">
        <f t="shared" si="3"/>
        <v>0</v>
      </c>
      <c r="N57" s="34"/>
      <c r="O57" s="34"/>
    </row>
    <row r="58" spans="1:15" ht="39" x14ac:dyDescent="0.2">
      <c r="A58" s="15" t="s">
        <v>79</v>
      </c>
      <c r="B58" s="16"/>
      <c r="C58" s="5"/>
      <c r="D58" s="10"/>
      <c r="E58" s="10"/>
      <c r="F58" s="17"/>
      <c r="G58" s="10"/>
      <c r="H58" s="10">
        <v>128</v>
      </c>
      <c r="I58" s="47">
        <f t="shared" si="3"/>
        <v>153.6</v>
      </c>
      <c r="N58" s="34"/>
      <c r="O58" s="34"/>
    </row>
    <row r="59" spans="1:15" ht="19.5" x14ac:dyDescent="0.2">
      <c r="A59" s="18" t="s">
        <v>11</v>
      </c>
      <c r="B59" s="19"/>
      <c r="C59" s="19"/>
      <c r="D59" s="10">
        <v>5</v>
      </c>
      <c r="E59" s="10">
        <v>5</v>
      </c>
      <c r="F59" s="10">
        <f>E59*120%</f>
        <v>6</v>
      </c>
      <c r="G59" s="10">
        <v>18</v>
      </c>
      <c r="H59" s="10">
        <v>40</v>
      </c>
      <c r="I59" s="10">
        <f>H59*120%</f>
        <v>48</v>
      </c>
      <c r="N59" s="34"/>
      <c r="O59" s="34"/>
    </row>
    <row r="60" spans="1:15" ht="19.5" x14ac:dyDescent="0.2">
      <c r="A60" s="18" t="s">
        <v>47</v>
      </c>
      <c r="B60" s="19"/>
      <c r="C60" s="19"/>
      <c r="D60" s="10">
        <v>4</v>
      </c>
      <c r="E60" s="10">
        <v>4</v>
      </c>
      <c r="F60" s="10">
        <f t="shared" ref="F60:F62" si="4">E60*120%</f>
        <v>4.8</v>
      </c>
      <c r="G60" s="10">
        <v>12</v>
      </c>
      <c r="H60" s="10">
        <v>12</v>
      </c>
      <c r="I60" s="10">
        <f t="shared" ref="I60:I62" si="5">H60*120%</f>
        <v>14.399999999999999</v>
      </c>
    </row>
    <row r="61" spans="1:15" ht="19.5" x14ac:dyDescent="0.2">
      <c r="A61" s="20" t="s">
        <v>13</v>
      </c>
      <c r="B61" s="16"/>
      <c r="C61" s="5"/>
      <c r="D61" s="10">
        <v>6</v>
      </c>
      <c r="E61" s="10">
        <v>6</v>
      </c>
      <c r="F61" s="10">
        <f t="shared" si="4"/>
        <v>7.1999999999999993</v>
      </c>
      <c r="G61" s="10">
        <v>6</v>
      </c>
      <c r="H61" s="10">
        <v>12</v>
      </c>
      <c r="I61" s="10">
        <f t="shared" si="5"/>
        <v>14.399999999999999</v>
      </c>
    </row>
    <row r="62" spans="1:15" ht="19.5" x14ac:dyDescent="0.2">
      <c r="A62" s="20" t="s">
        <v>18</v>
      </c>
      <c r="B62" s="16"/>
      <c r="C62" s="5"/>
      <c r="D62" s="10">
        <v>26</v>
      </c>
      <c r="E62" s="10">
        <v>18</v>
      </c>
      <c r="F62" s="10">
        <f t="shared" si="4"/>
        <v>21.599999999999998</v>
      </c>
      <c r="G62" s="10">
        <v>25</v>
      </c>
      <c r="H62" s="10">
        <v>25</v>
      </c>
      <c r="I62" s="10">
        <f t="shared" si="5"/>
        <v>30</v>
      </c>
    </row>
    <row r="63" spans="1:15" ht="7.5" customHeight="1" x14ac:dyDescent="0.2">
      <c r="A63" s="21"/>
      <c r="B63" s="22"/>
      <c r="C63" s="23"/>
      <c r="D63" s="3"/>
      <c r="E63" s="3"/>
      <c r="F63" s="3"/>
      <c r="G63" s="3"/>
    </row>
    <row r="64" spans="1:15" ht="18.75" x14ac:dyDescent="0.2">
      <c r="A64" s="24" t="s">
        <v>14</v>
      </c>
      <c r="B64" s="22"/>
      <c r="C64" s="23"/>
      <c r="D64" s="3"/>
      <c r="E64" s="3"/>
      <c r="F64" s="3"/>
      <c r="G64" s="3"/>
    </row>
    <row r="65" spans="1:8" ht="18.75" x14ac:dyDescent="0.2">
      <c r="A65" s="24" t="s">
        <v>49</v>
      </c>
      <c r="B65" s="25"/>
      <c r="C65" s="23"/>
      <c r="D65" s="3"/>
      <c r="E65" s="3"/>
      <c r="F65" s="3"/>
      <c r="G65" s="3"/>
      <c r="H65" s="26"/>
    </row>
    <row r="66" spans="1:8" ht="18.75" x14ac:dyDescent="0.2">
      <c r="A66" s="24"/>
      <c r="B66" s="25"/>
      <c r="C66" s="23"/>
      <c r="D66" s="3"/>
      <c r="E66" s="3"/>
      <c r="F66" s="3"/>
      <c r="G66" s="3"/>
      <c r="H66" s="26"/>
    </row>
    <row r="67" spans="1:8" ht="18.75" x14ac:dyDescent="0.2">
      <c r="A67" s="26" t="s">
        <v>15</v>
      </c>
      <c r="B67" s="26"/>
      <c r="C67" s="26"/>
      <c r="D67" s="26" t="s">
        <v>22</v>
      </c>
      <c r="E67" s="26"/>
      <c r="F67" s="26" t="s">
        <v>22</v>
      </c>
      <c r="G67" s="26"/>
      <c r="H67" s="26" t="s">
        <v>22</v>
      </c>
    </row>
    <row r="68" spans="1:8" ht="18.75" x14ac:dyDescent="0.2">
      <c r="A68" s="26"/>
      <c r="B68" s="26"/>
      <c r="C68" s="26"/>
      <c r="D68" s="26"/>
      <c r="E68" s="26"/>
      <c r="F68" s="26"/>
      <c r="G68" s="26"/>
      <c r="H68" s="26"/>
    </row>
    <row r="69" spans="1:8" ht="18.75" x14ac:dyDescent="0.2">
      <c r="A69" s="26" t="s">
        <v>19</v>
      </c>
      <c r="B69" s="26"/>
      <c r="C69" s="26"/>
      <c r="D69" s="26" t="s">
        <v>20</v>
      </c>
      <c r="E69" s="26"/>
      <c r="F69" s="26" t="s">
        <v>26</v>
      </c>
      <c r="G69" s="26"/>
      <c r="H69" s="26" t="s">
        <v>20</v>
      </c>
    </row>
    <row r="70" spans="1:8" ht="18.75" x14ac:dyDescent="0.2">
      <c r="H70" s="26"/>
    </row>
  </sheetData>
  <mergeCells count="25"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  <mergeCell ref="A11:A22"/>
    <mergeCell ref="C11:C13"/>
    <mergeCell ref="C14:C16"/>
    <mergeCell ref="C17:C19"/>
    <mergeCell ref="C20:C22"/>
    <mergeCell ref="A23:A34"/>
    <mergeCell ref="C23:C25"/>
    <mergeCell ref="C26:C28"/>
    <mergeCell ref="C29:C31"/>
    <mergeCell ref="C32:C34"/>
    <mergeCell ref="A8:I8"/>
    <mergeCell ref="D1:L1"/>
    <mergeCell ref="D2:L2"/>
    <mergeCell ref="E3:F3"/>
    <mergeCell ref="A6:I6"/>
    <mergeCell ref="A7:I7"/>
  </mergeCells>
  <pageMargins left="1.1417322834645669" right="0.70866141732283472" top="0.31496062992125984" bottom="0.31496062992125984" header="0.31496062992125984" footer="0.31496062992125984"/>
  <pageSetup paperSize="9" scale="54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topLeftCell="A6" zoomScale="80" zoomScaleNormal="100" zoomScaleSheetLayoutView="80" workbookViewId="0">
      <selection activeCell="L21" sqref="L21"/>
    </sheetView>
  </sheetViews>
  <sheetFormatPr defaultRowHeight="12.75" x14ac:dyDescent="0.2"/>
  <cols>
    <col min="1" max="1" width="63.42578125" customWidth="1"/>
    <col min="2" max="2" width="20.28515625" customWidth="1"/>
    <col min="3" max="3" width="12.7109375" customWidth="1"/>
    <col min="4" max="5" width="19.42578125" hidden="1" customWidth="1"/>
    <col min="6" max="6" width="23" hidden="1" customWidth="1"/>
    <col min="7" max="7" width="17.5703125" hidden="1" customWidth="1"/>
    <col min="8" max="8" width="26" hidden="1" customWidth="1"/>
    <col min="9" max="9" width="26.28515625" hidden="1" customWidth="1"/>
    <col min="10" max="11" width="19.7109375" hidden="1" customWidth="1"/>
    <col min="12" max="13" width="23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6.5" hidden="1" customHeight="1" x14ac:dyDescent="0.2">
      <c r="A1" s="1"/>
      <c r="B1" s="1"/>
      <c r="C1" s="2"/>
      <c r="D1" s="126"/>
      <c r="E1" s="126"/>
      <c r="F1" s="126"/>
      <c r="G1" s="126"/>
      <c r="H1" s="126"/>
      <c r="I1" s="126"/>
      <c r="J1" s="126"/>
      <c r="K1" s="126"/>
      <c r="L1" s="126"/>
    </row>
    <row r="2" spans="1:13" ht="16.5" hidden="1" customHeight="1" x14ac:dyDescent="0.2">
      <c r="A2" s="27"/>
      <c r="B2" s="27"/>
      <c r="C2" s="28"/>
      <c r="D2" s="127"/>
      <c r="E2" s="127"/>
      <c r="F2" s="127"/>
      <c r="G2" s="127"/>
      <c r="H2" s="127"/>
      <c r="I2" s="127"/>
      <c r="J2" s="127"/>
      <c r="K2" s="127"/>
      <c r="L2" s="127"/>
    </row>
    <row r="3" spans="1:13" ht="16.5" hidden="1" customHeight="1" x14ac:dyDescent="0.2">
      <c r="A3" s="29"/>
      <c r="B3" s="29"/>
      <c r="C3" s="28"/>
      <c r="D3" s="36"/>
      <c r="E3" s="130"/>
      <c r="F3" s="130"/>
      <c r="G3" s="118"/>
      <c r="H3" s="35"/>
      <c r="I3" s="35"/>
      <c r="J3" s="35"/>
      <c r="K3" s="35"/>
      <c r="L3" s="35"/>
    </row>
    <row r="4" spans="1:13" ht="16.5" hidden="1" customHeight="1" x14ac:dyDescent="0.2">
      <c r="A4" s="30"/>
      <c r="B4" s="30"/>
      <c r="C4" s="30" t="s">
        <v>2</v>
      </c>
      <c r="D4" s="117"/>
      <c r="E4" s="117"/>
      <c r="F4" s="31"/>
      <c r="G4" s="31"/>
      <c r="H4" s="32"/>
      <c r="I4" s="32"/>
      <c r="J4" s="32"/>
      <c r="K4" s="32"/>
      <c r="L4" s="32"/>
    </row>
    <row r="5" spans="1:13" ht="16.5" hidden="1" customHeight="1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128" t="s">
        <v>100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ht="45.75" hidden="1" customHeight="1" x14ac:dyDescent="0.2">
      <c r="A7" s="136" t="s">
        <v>101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1:13" ht="45.75" customHeight="1" x14ac:dyDescent="0.2">
      <c r="A8" s="136" t="s">
        <v>111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13" ht="19.5" x14ac:dyDescent="0.2">
      <c r="A9" s="129" t="s">
        <v>61</v>
      </c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</row>
    <row r="10" spans="1:13" ht="19.5" x14ac:dyDescent="0.2">
      <c r="A10" s="4"/>
      <c r="B10" s="4"/>
      <c r="C10" s="4"/>
      <c r="D10" s="3"/>
      <c r="E10" s="3"/>
      <c r="F10" s="3"/>
      <c r="G10" s="3"/>
      <c r="H10" t="s">
        <v>109</v>
      </c>
      <c r="J10" t="s">
        <v>110</v>
      </c>
      <c r="L10" t="s">
        <v>112</v>
      </c>
    </row>
    <row r="11" spans="1:13" ht="58.5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  <c r="J11" s="7" t="s">
        <v>7</v>
      </c>
      <c r="K11" s="8" t="s">
        <v>8</v>
      </c>
      <c r="L11" s="7" t="s">
        <v>7</v>
      </c>
      <c r="M11" s="8" t="s">
        <v>8</v>
      </c>
    </row>
    <row r="12" spans="1:13" ht="20.25" x14ac:dyDescent="0.2">
      <c r="A12" s="131" t="s">
        <v>31</v>
      </c>
      <c r="B12" s="6" t="s">
        <v>59</v>
      </c>
      <c r="C12" s="123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422.4</v>
      </c>
      <c r="I12" s="10">
        <f>H12*120%</f>
        <v>506.87999999999994</v>
      </c>
      <c r="J12" s="50">
        <f>H12*0.8</f>
        <v>337.92</v>
      </c>
      <c r="K12" s="10">
        <f>J12*1.2</f>
        <v>405.50400000000002</v>
      </c>
      <c r="L12" s="50">
        <f t="shared" ref="L12:L63" si="0">H12*0.8</f>
        <v>337.92</v>
      </c>
      <c r="M12" s="10">
        <f>L12*1.2</f>
        <v>405.50400000000002</v>
      </c>
    </row>
    <row r="13" spans="1:13" ht="20.25" x14ac:dyDescent="0.2">
      <c r="A13" s="131"/>
      <c r="B13" s="6" t="s">
        <v>42</v>
      </c>
      <c r="C13" s="124"/>
      <c r="D13" s="9">
        <f>D12*1.2</f>
        <v>214.55999999999997</v>
      </c>
      <c r="E13" s="9">
        <f>E12*1.2</f>
        <v>237.60374399999998</v>
      </c>
      <c r="F13" s="10">
        <f t="shared" ref="F13:F53" si="1">E13*120%</f>
        <v>285.12449279999998</v>
      </c>
      <c r="G13" s="50">
        <f>G12*1.2</f>
        <v>460.79999999999995</v>
      </c>
      <c r="H13" s="50">
        <f>ROUND(H12*1.2,0)</f>
        <v>507</v>
      </c>
      <c r="I13" s="10">
        <f t="shared" ref="I13:I53" si="2">H13*120%</f>
        <v>608.4</v>
      </c>
      <c r="J13" s="50">
        <f t="shared" ref="J13:J17" si="3">H13*0.8</f>
        <v>405.6</v>
      </c>
      <c r="K13" s="10">
        <f t="shared" ref="K13:K53" si="4">J13*1.2</f>
        <v>486.72</v>
      </c>
      <c r="L13" s="50">
        <f t="shared" si="0"/>
        <v>405.6</v>
      </c>
      <c r="M13" s="10">
        <f t="shared" ref="M13:M56" si="5">L13*1.2</f>
        <v>486.72</v>
      </c>
    </row>
    <row r="14" spans="1:13" ht="20.25" x14ac:dyDescent="0.2">
      <c r="A14" s="131"/>
      <c r="B14" s="6" t="s">
        <v>10</v>
      </c>
      <c r="C14" s="125"/>
      <c r="D14" s="9">
        <f>D12*1.3</f>
        <v>232.44</v>
      </c>
      <c r="E14" s="9">
        <f>E12*1.3</f>
        <v>257.40405600000003</v>
      </c>
      <c r="F14" s="10">
        <f t="shared" si="1"/>
        <v>308.88486720000003</v>
      </c>
      <c r="G14" s="50">
        <f>G12*1.3</f>
        <v>499.20000000000005</v>
      </c>
      <c r="H14" s="50">
        <f>ROUND(H12*1.3,1)</f>
        <v>549.1</v>
      </c>
      <c r="I14" s="10">
        <f t="shared" si="2"/>
        <v>658.92</v>
      </c>
      <c r="J14" s="50">
        <f t="shared" si="3"/>
        <v>439.28000000000003</v>
      </c>
      <c r="K14" s="10">
        <f t="shared" si="4"/>
        <v>527.13599999999997</v>
      </c>
      <c r="L14" s="50">
        <f t="shared" si="0"/>
        <v>439.28000000000003</v>
      </c>
      <c r="M14" s="10">
        <f t="shared" si="5"/>
        <v>527.13599999999997</v>
      </c>
    </row>
    <row r="15" spans="1:13" ht="20.25" x14ac:dyDescent="0.2">
      <c r="A15" s="131"/>
      <c r="B15" s="6" t="s">
        <v>59</v>
      </c>
      <c r="C15" s="123">
        <v>2</v>
      </c>
      <c r="D15" s="12">
        <v>149</v>
      </c>
      <c r="E15" s="12">
        <f>D15*110.74%</f>
        <v>165.0026</v>
      </c>
      <c r="F15" s="10">
        <f t="shared" si="1"/>
        <v>198.00312</v>
      </c>
      <c r="G15" s="51">
        <v>320</v>
      </c>
      <c r="H15" s="51">
        <v>352</v>
      </c>
      <c r="I15" s="10">
        <f t="shared" si="2"/>
        <v>422.4</v>
      </c>
      <c r="J15" s="51">
        <f t="shared" si="3"/>
        <v>281.60000000000002</v>
      </c>
      <c r="K15" s="10">
        <f t="shared" si="4"/>
        <v>337.92</v>
      </c>
      <c r="L15" s="51">
        <f t="shared" si="0"/>
        <v>281.60000000000002</v>
      </c>
      <c r="M15" s="10">
        <f t="shared" si="5"/>
        <v>337.92</v>
      </c>
    </row>
    <row r="16" spans="1:13" ht="20.25" x14ac:dyDescent="0.2">
      <c r="A16" s="131"/>
      <c r="B16" s="6" t="s">
        <v>42</v>
      </c>
      <c r="C16" s="124"/>
      <c r="D16" s="9">
        <f>D15*1.2</f>
        <v>178.79999999999998</v>
      </c>
      <c r="E16" s="9">
        <f>E15*1.2</f>
        <v>198.00312</v>
      </c>
      <c r="F16" s="10">
        <f t="shared" si="1"/>
        <v>237.60374399999998</v>
      </c>
      <c r="G16" s="50">
        <f>G15*1.2</f>
        <v>384</v>
      </c>
      <c r="H16" s="50">
        <f>H15*1.2</f>
        <v>422.4</v>
      </c>
      <c r="I16" s="10">
        <f t="shared" si="2"/>
        <v>506.87999999999994</v>
      </c>
      <c r="J16" s="50">
        <f t="shared" si="3"/>
        <v>337.92</v>
      </c>
      <c r="K16" s="10">
        <f t="shared" si="4"/>
        <v>405.50400000000002</v>
      </c>
      <c r="L16" s="50">
        <f t="shared" si="0"/>
        <v>337.92</v>
      </c>
      <c r="M16" s="10">
        <f t="shared" si="5"/>
        <v>405.50400000000002</v>
      </c>
    </row>
    <row r="17" spans="1:13" ht="20.25" x14ac:dyDescent="0.2">
      <c r="A17" s="131"/>
      <c r="B17" s="6" t="s">
        <v>10</v>
      </c>
      <c r="C17" s="125"/>
      <c r="D17" s="9">
        <f>D15*1.3</f>
        <v>193.70000000000002</v>
      </c>
      <c r="E17" s="9">
        <f>E15*1.3</f>
        <v>214.50338000000002</v>
      </c>
      <c r="F17" s="10">
        <f t="shared" si="1"/>
        <v>257.40405600000003</v>
      </c>
      <c r="G17" s="50">
        <f>G15*1.3</f>
        <v>416</v>
      </c>
      <c r="H17" s="50">
        <f>H15*1.3</f>
        <v>457.6</v>
      </c>
      <c r="I17" s="10">
        <f t="shared" si="2"/>
        <v>549.12</v>
      </c>
      <c r="J17" s="50">
        <f t="shared" si="3"/>
        <v>366.08000000000004</v>
      </c>
      <c r="K17" s="10">
        <f t="shared" si="4"/>
        <v>439.29600000000005</v>
      </c>
      <c r="L17" s="50">
        <f t="shared" si="0"/>
        <v>366.08000000000004</v>
      </c>
      <c r="M17" s="10">
        <f t="shared" si="5"/>
        <v>439.29600000000005</v>
      </c>
    </row>
    <row r="18" spans="1:13" ht="20.25" x14ac:dyDescent="0.2">
      <c r="A18" s="131"/>
      <c r="B18" s="6" t="s">
        <v>59</v>
      </c>
      <c r="C18" s="123">
        <v>3</v>
      </c>
      <c r="D18" s="9">
        <f>D15*0.8</f>
        <v>119.2</v>
      </c>
      <c r="E18" s="9">
        <f>E15*0.8</f>
        <v>132.00208000000001</v>
      </c>
      <c r="F18" s="10">
        <f t="shared" si="1"/>
        <v>158.40249600000001</v>
      </c>
      <c r="G18" s="50">
        <f>G15*0.8</f>
        <v>256</v>
      </c>
      <c r="H18" s="50">
        <f>H15*0.8</f>
        <v>281.60000000000002</v>
      </c>
      <c r="I18" s="10">
        <f t="shared" si="2"/>
        <v>337.92</v>
      </c>
      <c r="J18" s="50">
        <f>H18*0.7</f>
        <v>197.12</v>
      </c>
      <c r="K18" s="10">
        <f t="shared" si="4"/>
        <v>236.54399999999998</v>
      </c>
      <c r="L18" s="50">
        <f t="shared" si="0"/>
        <v>225.28000000000003</v>
      </c>
      <c r="M18" s="10">
        <f t="shared" si="5"/>
        <v>270.33600000000001</v>
      </c>
    </row>
    <row r="19" spans="1:13" ht="20.25" x14ac:dyDescent="0.2">
      <c r="A19" s="131"/>
      <c r="B19" s="6" t="s">
        <v>42</v>
      </c>
      <c r="C19" s="124"/>
      <c r="D19" s="9">
        <f>D18*1.2</f>
        <v>143.04</v>
      </c>
      <c r="E19" s="9">
        <f>E18*1.2</f>
        <v>158.40249600000001</v>
      </c>
      <c r="F19" s="10">
        <f t="shared" si="1"/>
        <v>190.0829952</v>
      </c>
      <c r="G19" s="50">
        <f>G18*1.2</f>
        <v>307.2</v>
      </c>
      <c r="H19" s="50">
        <f t="shared" ref="H19:H20" si="6">H16*0.8</f>
        <v>337.92</v>
      </c>
      <c r="I19" s="10">
        <f t="shared" si="2"/>
        <v>405.50400000000002</v>
      </c>
      <c r="J19" s="50">
        <f t="shared" ref="J19:J20" si="7">H19*0.7</f>
        <v>236.54399999999998</v>
      </c>
      <c r="K19" s="10">
        <f t="shared" si="4"/>
        <v>283.85279999999995</v>
      </c>
      <c r="L19" s="50">
        <f t="shared" si="0"/>
        <v>270.33600000000001</v>
      </c>
      <c r="M19" s="10">
        <f t="shared" si="5"/>
        <v>324.40320000000003</v>
      </c>
    </row>
    <row r="20" spans="1:13" ht="20.25" x14ac:dyDescent="0.2">
      <c r="A20" s="131"/>
      <c r="B20" s="6" t="s">
        <v>10</v>
      </c>
      <c r="C20" s="125"/>
      <c r="D20" s="9">
        <f>D18*1.3</f>
        <v>154.96</v>
      </c>
      <c r="E20" s="9">
        <f>E18*1.3</f>
        <v>171.60270400000002</v>
      </c>
      <c r="F20" s="10">
        <f t="shared" si="1"/>
        <v>205.92324480000002</v>
      </c>
      <c r="G20" s="50">
        <f>G18*1.3</f>
        <v>332.8</v>
      </c>
      <c r="H20" s="50">
        <f t="shared" si="6"/>
        <v>366.08000000000004</v>
      </c>
      <c r="I20" s="10">
        <f t="shared" si="2"/>
        <v>439.29600000000005</v>
      </c>
      <c r="J20" s="50">
        <f t="shared" si="7"/>
        <v>256.25600000000003</v>
      </c>
      <c r="K20" s="10">
        <f t="shared" si="4"/>
        <v>307.50720000000001</v>
      </c>
      <c r="L20" s="50">
        <f t="shared" si="0"/>
        <v>292.86400000000003</v>
      </c>
      <c r="M20" s="10">
        <f t="shared" si="5"/>
        <v>351.43680000000001</v>
      </c>
    </row>
    <row r="21" spans="1:13" ht="20.25" x14ac:dyDescent="0.2">
      <c r="A21" s="131"/>
      <c r="B21" s="6" t="s">
        <v>59</v>
      </c>
      <c r="C21" s="123">
        <v>4</v>
      </c>
      <c r="D21" s="9">
        <f>D15*0.56</f>
        <v>83.440000000000012</v>
      </c>
      <c r="E21" s="9">
        <f>E15*0.56</f>
        <v>92.40145600000001</v>
      </c>
      <c r="F21" s="10">
        <f t="shared" si="1"/>
        <v>110.88174720000001</v>
      </c>
      <c r="G21" s="50">
        <f>G15*0.37</f>
        <v>118.4</v>
      </c>
      <c r="H21" s="50">
        <f>ROUND(H15*0.5,1)</f>
        <v>176</v>
      </c>
      <c r="I21" s="10">
        <f t="shared" si="2"/>
        <v>211.2</v>
      </c>
      <c r="J21" s="50">
        <f>H21*0.6</f>
        <v>105.6</v>
      </c>
      <c r="K21" s="10">
        <f t="shared" si="4"/>
        <v>126.71999999999998</v>
      </c>
      <c r="L21" s="50">
        <f t="shared" si="0"/>
        <v>140.80000000000001</v>
      </c>
      <c r="M21" s="10">
        <f t="shared" si="5"/>
        <v>168.96</v>
      </c>
    </row>
    <row r="22" spans="1:13" ht="20.25" x14ac:dyDescent="0.2">
      <c r="A22" s="131"/>
      <c r="B22" s="6" t="s">
        <v>42</v>
      </c>
      <c r="C22" s="124"/>
      <c r="D22" s="9">
        <f>D21*1.2</f>
        <v>100.12800000000001</v>
      </c>
      <c r="E22" s="9">
        <f>E21*1.2</f>
        <v>110.88174720000001</v>
      </c>
      <c r="F22" s="10">
        <f t="shared" si="1"/>
        <v>133.05809664</v>
      </c>
      <c r="G22" s="50">
        <f>ROUND(G21*1.08,0.01)</f>
        <v>128</v>
      </c>
      <c r="H22" s="50">
        <f>ROUND(H21*1.08,0.01)</f>
        <v>190</v>
      </c>
      <c r="I22" s="10">
        <f t="shared" si="2"/>
        <v>228</v>
      </c>
      <c r="J22" s="50">
        <f t="shared" ref="J22:J23" si="8">H22*0.6</f>
        <v>114</v>
      </c>
      <c r="K22" s="10">
        <f t="shared" si="4"/>
        <v>136.79999999999998</v>
      </c>
      <c r="L22" s="50">
        <f t="shared" si="0"/>
        <v>152</v>
      </c>
      <c r="M22" s="10">
        <f t="shared" si="5"/>
        <v>182.4</v>
      </c>
    </row>
    <row r="23" spans="1:13" ht="20.25" x14ac:dyDescent="0.2">
      <c r="A23" s="131"/>
      <c r="B23" s="6" t="s">
        <v>10</v>
      </c>
      <c r="C23" s="125"/>
      <c r="D23" s="9">
        <f>D21*1.3</f>
        <v>108.47200000000002</v>
      </c>
      <c r="E23" s="9">
        <f>E21*1.3</f>
        <v>120.12189280000001</v>
      </c>
      <c r="F23" s="10">
        <f t="shared" si="1"/>
        <v>144.14627136000001</v>
      </c>
      <c r="G23" s="50">
        <f>ROUND(G21*1.2,0.01)</f>
        <v>142</v>
      </c>
      <c r="H23" s="50">
        <f>ROUND(H21*1.2,0.01)</f>
        <v>211</v>
      </c>
      <c r="I23" s="10">
        <f t="shared" si="2"/>
        <v>253.2</v>
      </c>
      <c r="J23" s="50">
        <f t="shared" si="8"/>
        <v>126.6</v>
      </c>
      <c r="K23" s="10">
        <f t="shared" si="4"/>
        <v>151.91999999999999</v>
      </c>
      <c r="L23" s="50">
        <f t="shared" si="0"/>
        <v>168.8</v>
      </c>
      <c r="M23" s="10">
        <f t="shared" si="5"/>
        <v>202.56</v>
      </c>
    </row>
    <row r="24" spans="1:13" ht="20.25" x14ac:dyDescent="0.2">
      <c r="A24" s="132" t="s">
        <v>32</v>
      </c>
      <c r="B24" s="6" t="s">
        <v>59</v>
      </c>
      <c r="C24" s="123">
        <v>1</v>
      </c>
      <c r="D24" s="9">
        <f>D27*1.2</f>
        <v>117</v>
      </c>
      <c r="E24" s="9">
        <f>E27*1.2</f>
        <v>124.80389999999998</v>
      </c>
      <c r="F24" s="10">
        <f t="shared" si="1"/>
        <v>149.76467999999997</v>
      </c>
      <c r="G24" s="50">
        <f>G27*1.2</f>
        <v>276</v>
      </c>
      <c r="H24" s="50">
        <f>H27*1.2</f>
        <v>288</v>
      </c>
      <c r="I24" s="10">
        <f t="shared" si="2"/>
        <v>345.59999999999997</v>
      </c>
      <c r="J24" s="50">
        <f t="shared" ref="J24" si="9">H24*0.8</f>
        <v>230.4</v>
      </c>
      <c r="K24" s="10">
        <f t="shared" si="4"/>
        <v>276.48</v>
      </c>
      <c r="L24" s="50">
        <f t="shared" si="0"/>
        <v>230.4</v>
      </c>
      <c r="M24" s="10">
        <f t="shared" si="5"/>
        <v>276.48</v>
      </c>
    </row>
    <row r="25" spans="1:13" ht="20.25" x14ac:dyDescent="0.2">
      <c r="A25" s="132"/>
      <c r="B25" s="6" t="s">
        <v>42</v>
      </c>
      <c r="C25" s="124"/>
      <c r="D25" s="9">
        <f>D24*1.2</f>
        <v>140.4</v>
      </c>
      <c r="E25" s="9">
        <f>E24*1.2</f>
        <v>149.76467999999997</v>
      </c>
      <c r="F25" s="10">
        <f t="shared" si="1"/>
        <v>179.71761599999996</v>
      </c>
      <c r="G25" s="50">
        <f>G24*1.2</f>
        <v>331.2</v>
      </c>
      <c r="H25" s="50">
        <f>H24*1.2</f>
        <v>345.59999999999997</v>
      </c>
      <c r="I25" s="10">
        <f t="shared" si="2"/>
        <v>414.71999999999997</v>
      </c>
      <c r="J25" s="50">
        <f t="shared" ref="J25:J29" si="10">H25*0.8</f>
        <v>276.47999999999996</v>
      </c>
      <c r="K25" s="10">
        <f t="shared" si="4"/>
        <v>331.77599999999995</v>
      </c>
      <c r="L25" s="50">
        <f t="shared" si="0"/>
        <v>276.47999999999996</v>
      </c>
      <c r="M25" s="10">
        <f t="shared" si="5"/>
        <v>331.77599999999995</v>
      </c>
    </row>
    <row r="26" spans="1:13" ht="20.25" x14ac:dyDescent="0.2">
      <c r="A26" s="132"/>
      <c r="B26" s="6" t="s">
        <v>10</v>
      </c>
      <c r="C26" s="125"/>
      <c r="D26" s="9">
        <f>D24*1.3</f>
        <v>152.1</v>
      </c>
      <c r="E26" s="9">
        <f>E24*1.3</f>
        <v>162.24507</v>
      </c>
      <c r="F26" s="10">
        <f t="shared" si="1"/>
        <v>194.694084</v>
      </c>
      <c r="G26" s="50">
        <f>G24*1.3</f>
        <v>358.8</v>
      </c>
      <c r="H26" s="50">
        <f>H24*1.3</f>
        <v>374.40000000000003</v>
      </c>
      <c r="I26" s="10">
        <f t="shared" si="2"/>
        <v>449.28000000000003</v>
      </c>
      <c r="J26" s="50">
        <f t="shared" si="10"/>
        <v>299.52000000000004</v>
      </c>
      <c r="K26" s="10">
        <f t="shared" si="4"/>
        <v>359.42400000000004</v>
      </c>
      <c r="L26" s="50">
        <f t="shared" si="0"/>
        <v>299.52000000000004</v>
      </c>
      <c r="M26" s="10">
        <f t="shared" si="5"/>
        <v>359.42400000000004</v>
      </c>
    </row>
    <row r="27" spans="1:13" ht="20.25" x14ac:dyDescent="0.2">
      <c r="A27" s="132"/>
      <c r="B27" s="6" t="s">
        <v>59</v>
      </c>
      <c r="C27" s="123">
        <v>2</v>
      </c>
      <c r="D27" s="12">
        <v>97.5</v>
      </c>
      <c r="E27" s="12">
        <f>D27*106.67%</f>
        <v>104.00324999999999</v>
      </c>
      <c r="F27" s="10">
        <f t="shared" si="1"/>
        <v>124.80389999999998</v>
      </c>
      <c r="G27" s="51">
        <v>230</v>
      </c>
      <c r="H27" s="51">
        <v>240</v>
      </c>
      <c r="I27" s="10">
        <f t="shared" si="2"/>
        <v>288</v>
      </c>
      <c r="J27" s="51">
        <f t="shared" si="10"/>
        <v>192</v>
      </c>
      <c r="K27" s="10">
        <f t="shared" si="4"/>
        <v>230.39999999999998</v>
      </c>
      <c r="L27" s="51">
        <f t="shared" si="0"/>
        <v>192</v>
      </c>
      <c r="M27" s="10">
        <f t="shared" si="5"/>
        <v>230.39999999999998</v>
      </c>
    </row>
    <row r="28" spans="1:13" ht="20.25" x14ac:dyDescent="0.2">
      <c r="A28" s="132"/>
      <c r="B28" s="6" t="s">
        <v>42</v>
      </c>
      <c r="C28" s="124"/>
      <c r="D28" s="9">
        <f>D27*1.2</f>
        <v>117</v>
      </c>
      <c r="E28" s="9">
        <f>E27*1.2</f>
        <v>124.80389999999998</v>
      </c>
      <c r="F28" s="10">
        <f t="shared" si="1"/>
        <v>149.76467999999997</v>
      </c>
      <c r="G28" s="50">
        <f>G27*1.2</f>
        <v>276</v>
      </c>
      <c r="H28" s="50">
        <f>H27*1.2</f>
        <v>288</v>
      </c>
      <c r="I28" s="10">
        <f t="shared" si="2"/>
        <v>345.59999999999997</v>
      </c>
      <c r="J28" s="50">
        <f t="shared" si="10"/>
        <v>230.4</v>
      </c>
      <c r="K28" s="10">
        <f t="shared" si="4"/>
        <v>276.48</v>
      </c>
      <c r="L28" s="50">
        <f>H28*0.8</f>
        <v>230.4</v>
      </c>
      <c r="M28" s="10">
        <f t="shared" si="5"/>
        <v>276.48</v>
      </c>
    </row>
    <row r="29" spans="1:13" ht="20.25" x14ac:dyDescent="0.2">
      <c r="A29" s="132"/>
      <c r="B29" s="6" t="s">
        <v>10</v>
      </c>
      <c r="C29" s="125"/>
      <c r="D29" s="9">
        <f>D27*1.3</f>
        <v>126.75</v>
      </c>
      <c r="E29" s="9">
        <f>E27*1.3</f>
        <v>135.20422500000001</v>
      </c>
      <c r="F29" s="10">
        <f t="shared" si="1"/>
        <v>162.24507</v>
      </c>
      <c r="G29" s="50">
        <f>G27*1.3</f>
        <v>299</v>
      </c>
      <c r="H29" s="50">
        <f>H27*1.3</f>
        <v>312</v>
      </c>
      <c r="I29" s="10">
        <f t="shared" si="2"/>
        <v>374.4</v>
      </c>
      <c r="J29" s="50">
        <f t="shared" si="10"/>
        <v>249.60000000000002</v>
      </c>
      <c r="K29" s="10">
        <f t="shared" si="4"/>
        <v>299.52000000000004</v>
      </c>
      <c r="L29" s="50">
        <f t="shared" si="0"/>
        <v>249.60000000000002</v>
      </c>
      <c r="M29" s="10">
        <f t="shared" si="5"/>
        <v>299.52000000000004</v>
      </c>
    </row>
    <row r="30" spans="1:13" ht="20.25" x14ac:dyDescent="0.2">
      <c r="A30" s="132"/>
      <c r="B30" s="6" t="s">
        <v>59</v>
      </c>
      <c r="C30" s="123">
        <v>3</v>
      </c>
      <c r="D30" s="9">
        <f>D27*0.8</f>
        <v>78</v>
      </c>
      <c r="E30" s="9">
        <f>E27*0.8</f>
        <v>83.202600000000004</v>
      </c>
      <c r="F30" s="10">
        <f t="shared" si="1"/>
        <v>99.843119999999999</v>
      </c>
      <c r="G30" s="50">
        <f>G27*0.8</f>
        <v>184</v>
      </c>
      <c r="H30" s="50">
        <f>H27*0.8</f>
        <v>192</v>
      </c>
      <c r="I30" s="10">
        <f t="shared" si="2"/>
        <v>230.39999999999998</v>
      </c>
      <c r="J30" s="50">
        <f>H30*0.7</f>
        <v>134.39999999999998</v>
      </c>
      <c r="K30" s="10">
        <f t="shared" si="4"/>
        <v>161.27999999999997</v>
      </c>
      <c r="L30" s="50">
        <f t="shared" si="0"/>
        <v>153.60000000000002</v>
      </c>
      <c r="M30" s="10">
        <f t="shared" si="5"/>
        <v>184.32000000000002</v>
      </c>
    </row>
    <row r="31" spans="1:13" ht="20.25" x14ac:dyDescent="0.2">
      <c r="A31" s="132"/>
      <c r="B31" s="6" t="s">
        <v>42</v>
      </c>
      <c r="C31" s="124"/>
      <c r="D31" s="9">
        <f>D30*1.2</f>
        <v>93.6</v>
      </c>
      <c r="E31" s="9">
        <f>E30*1.2</f>
        <v>99.843119999999999</v>
      </c>
      <c r="F31" s="10">
        <f t="shared" si="1"/>
        <v>119.81174399999999</v>
      </c>
      <c r="G31" s="50">
        <f>G30*1.2</f>
        <v>220.79999999999998</v>
      </c>
      <c r="H31" s="50">
        <f>H30*1.2</f>
        <v>230.39999999999998</v>
      </c>
      <c r="I31" s="10">
        <f t="shared" si="2"/>
        <v>276.47999999999996</v>
      </c>
      <c r="J31" s="50">
        <f t="shared" ref="J31:J32" si="11">H31*0.7</f>
        <v>161.27999999999997</v>
      </c>
      <c r="K31" s="10">
        <f t="shared" si="4"/>
        <v>193.53599999999997</v>
      </c>
      <c r="L31" s="50">
        <f t="shared" si="0"/>
        <v>184.32</v>
      </c>
      <c r="M31" s="10">
        <f t="shared" si="5"/>
        <v>221.184</v>
      </c>
    </row>
    <row r="32" spans="1:13" ht="20.25" x14ac:dyDescent="0.2">
      <c r="A32" s="132"/>
      <c r="B32" s="6" t="s">
        <v>10</v>
      </c>
      <c r="C32" s="125"/>
      <c r="D32" s="9">
        <f>D30*1.3</f>
        <v>101.4</v>
      </c>
      <c r="E32" s="9">
        <f>E30*1.3</f>
        <v>108.16338</v>
      </c>
      <c r="F32" s="10">
        <f t="shared" si="1"/>
        <v>129.79605599999999</v>
      </c>
      <c r="G32" s="50">
        <f>G30*1.3</f>
        <v>239.20000000000002</v>
      </c>
      <c r="H32" s="50">
        <f>H30*1.3</f>
        <v>249.60000000000002</v>
      </c>
      <c r="I32" s="10">
        <f t="shared" si="2"/>
        <v>299.52000000000004</v>
      </c>
      <c r="J32" s="50">
        <f t="shared" si="11"/>
        <v>174.72</v>
      </c>
      <c r="K32" s="10">
        <f t="shared" si="4"/>
        <v>209.66399999999999</v>
      </c>
      <c r="L32" s="50">
        <f t="shared" si="0"/>
        <v>199.68000000000004</v>
      </c>
      <c r="M32" s="10">
        <f t="shared" si="5"/>
        <v>239.61600000000004</v>
      </c>
    </row>
    <row r="33" spans="1:18" ht="20.25" x14ac:dyDescent="0.2">
      <c r="A33" s="132"/>
      <c r="B33" s="6" t="s">
        <v>59</v>
      </c>
      <c r="C33" s="123">
        <v>4</v>
      </c>
      <c r="D33" s="9">
        <f>D27*0.56</f>
        <v>54.600000000000009</v>
      </c>
      <c r="E33" s="9">
        <f>E27*0.56</f>
        <v>58.241820000000004</v>
      </c>
      <c r="F33" s="10">
        <f t="shared" si="1"/>
        <v>69.890184000000005</v>
      </c>
      <c r="G33" s="50">
        <f>G27*0.46</f>
        <v>105.80000000000001</v>
      </c>
      <c r="H33" s="50">
        <f>H27*0.5</f>
        <v>120</v>
      </c>
      <c r="I33" s="10">
        <f t="shared" si="2"/>
        <v>144</v>
      </c>
      <c r="J33" s="50">
        <f>H33*0.6</f>
        <v>72</v>
      </c>
      <c r="K33" s="10">
        <f t="shared" si="4"/>
        <v>86.399999999999991</v>
      </c>
      <c r="L33" s="50">
        <f t="shared" si="0"/>
        <v>96</v>
      </c>
      <c r="M33" s="10">
        <f t="shared" si="5"/>
        <v>115.19999999999999</v>
      </c>
    </row>
    <row r="34" spans="1:18" ht="20.25" x14ac:dyDescent="0.2">
      <c r="A34" s="132"/>
      <c r="B34" s="6" t="s">
        <v>42</v>
      </c>
      <c r="C34" s="124"/>
      <c r="D34" s="9">
        <f>D33*1.2</f>
        <v>65.52000000000001</v>
      </c>
      <c r="E34" s="9">
        <f>E33*1.2</f>
        <v>69.890184000000005</v>
      </c>
      <c r="F34" s="10">
        <f t="shared" si="1"/>
        <v>83.868220800000003</v>
      </c>
      <c r="G34" s="50">
        <f>G33*1.2</f>
        <v>126.96000000000001</v>
      </c>
      <c r="H34" s="50">
        <f>H33*1.2</f>
        <v>144</v>
      </c>
      <c r="I34" s="10">
        <f t="shared" si="2"/>
        <v>172.79999999999998</v>
      </c>
      <c r="J34" s="50">
        <f t="shared" ref="J34:J53" si="12">H34*0.6</f>
        <v>86.399999999999991</v>
      </c>
      <c r="K34" s="10">
        <f t="shared" si="4"/>
        <v>103.67999999999999</v>
      </c>
      <c r="L34" s="50">
        <f t="shared" si="0"/>
        <v>115.2</v>
      </c>
      <c r="M34" s="10">
        <f t="shared" si="5"/>
        <v>138.24</v>
      </c>
    </row>
    <row r="35" spans="1:18" ht="20.25" x14ac:dyDescent="0.2">
      <c r="A35" s="132"/>
      <c r="B35" s="6" t="s">
        <v>10</v>
      </c>
      <c r="C35" s="125"/>
      <c r="D35" s="9">
        <f>D33*1.3</f>
        <v>70.980000000000018</v>
      </c>
      <c r="E35" s="9">
        <f>E33*1.3</f>
        <v>75.714366000000012</v>
      </c>
      <c r="F35" s="10">
        <f t="shared" si="1"/>
        <v>90.857239200000009</v>
      </c>
      <c r="G35" s="50">
        <f>G33*1.3</f>
        <v>137.54000000000002</v>
      </c>
      <c r="H35" s="50">
        <f>H33*1.3</f>
        <v>156</v>
      </c>
      <c r="I35" s="10">
        <f t="shared" si="2"/>
        <v>187.2</v>
      </c>
      <c r="J35" s="50">
        <f t="shared" si="12"/>
        <v>93.6</v>
      </c>
      <c r="K35" s="10">
        <f t="shared" si="4"/>
        <v>112.32</v>
      </c>
      <c r="L35" s="50">
        <f t="shared" si="0"/>
        <v>124.80000000000001</v>
      </c>
      <c r="M35" s="10">
        <f t="shared" si="5"/>
        <v>149.76000000000002</v>
      </c>
    </row>
    <row r="36" spans="1:18" ht="20.25" hidden="1" x14ac:dyDescent="0.2">
      <c r="A36" s="132" t="s">
        <v>52</v>
      </c>
      <c r="B36" s="6" t="s">
        <v>59</v>
      </c>
      <c r="C36" s="123">
        <v>1</v>
      </c>
      <c r="D36" s="9">
        <f>D39*1.2</f>
        <v>153.35999999999999</v>
      </c>
      <c r="E36" s="9">
        <f>E39*1.2</f>
        <v>165.598128</v>
      </c>
      <c r="F36" s="10">
        <f t="shared" si="1"/>
        <v>198.71775360000001</v>
      </c>
      <c r="G36" s="50">
        <f>G39*1.2</f>
        <v>324</v>
      </c>
      <c r="H36" s="50">
        <f>H39*1.2</f>
        <v>348</v>
      </c>
      <c r="I36" s="10">
        <f t="shared" si="2"/>
        <v>417.59999999999997</v>
      </c>
      <c r="J36" s="50">
        <f t="shared" si="12"/>
        <v>208.79999999999998</v>
      </c>
      <c r="K36" s="10">
        <f t="shared" si="4"/>
        <v>250.55999999999997</v>
      </c>
      <c r="L36" s="50">
        <f t="shared" si="0"/>
        <v>278.40000000000003</v>
      </c>
      <c r="M36" s="10">
        <f t="shared" si="5"/>
        <v>334.08000000000004</v>
      </c>
    </row>
    <row r="37" spans="1:18" ht="20.25" hidden="1" x14ac:dyDescent="0.2">
      <c r="A37" s="132"/>
      <c r="B37" s="6" t="s">
        <v>42</v>
      </c>
      <c r="C37" s="124"/>
      <c r="D37" s="9">
        <f>D36*1.2</f>
        <v>184.03199999999998</v>
      </c>
      <c r="E37" s="9">
        <f>E36*1.2</f>
        <v>198.71775360000001</v>
      </c>
      <c r="F37" s="10">
        <f t="shared" si="1"/>
        <v>238.46130432000001</v>
      </c>
      <c r="G37" s="50">
        <f>G36*1.2</f>
        <v>388.8</v>
      </c>
      <c r="H37" s="50">
        <f>H36*1.2</f>
        <v>417.59999999999997</v>
      </c>
      <c r="I37" s="10">
        <f t="shared" si="2"/>
        <v>501.11999999999995</v>
      </c>
      <c r="J37" s="50">
        <f t="shared" si="12"/>
        <v>250.55999999999997</v>
      </c>
      <c r="K37" s="10">
        <f t="shared" si="4"/>
        <v>300.67199999999997</v>
      </c>
      <c r="L37" s="50">
        <f t="shared" si="0"/>
        <v>334.08</v>
      </c>
      <c r="M37" s="10">
        <f t="shared" si="5"/>
        <v>400.89599999999996</v>
      </c>
    </row>
    <row r="38" spans="1:18" ht="20.25" hidden="1" x14ac:dyDescent="0.2">
      <c r="A38" s="132"/>
      <c r="B38" s="6" t="s">
        <v>10</v>
      </c>
      <c r="C38" s="125"/>
      <c r="D38" s="9">
        <f>D36*1.3</f>
        <v>199.36799999999999</v>
      </c>
      <c r="E38" s="9">
        <f>E36*1.3</f>
        <v>215.27756640000001</v>
      </c>
      <c r="F38" s="10">
        <f t="shared" si="1"/>
        <v>258.33307968000003</v>
      </c>
      <c r="G38" s="50">
        <f>G36*1.3</f>
        <v>421.2</v>
      </c>
      <c r="H38" s="50">
        <f>H36*1.3</f>
        <v>452.40000000000003</v>
      </c>
      <c r="I38" s="10">
        <f t="shared" si="2"/>
        <v>542.88</v>
      </c>
      <c r="J38" s="50">
        <f t="shared" si="12"/>
        <v>271.44</v>
      </c>
      <c r="K38" s="10">
        <f t="shared" si="4"/>
        <v>325.72800000000001</v>
      </c>
      <c r="L38" s="50">
        <f t="shared" si="0"/>
        <v>361.92000000000007</v>
      </c>
      <c r="M38" s="10">
        <f t="shared" si="5"/>
        <v>434.30400000000009</v>
      </c>
    </row>
    <row r="39" spans="1:18" ht="20.25" hidden="1" x14ac:dyDescent="0.2">
      <c r="A39" s="132"/>
      <c r="B39" s="6" t="s">
        <v>59</v>
      </c>
      <c r="C39" s="123">
        <v>2</v>
      </c>
      <c r="D39" s="12">
        <v>127.8</v>
      </c>
      <c r="E39" s="12">
        <f>D39*107.98%</f>
        <v>137.99844000000002</v>
      </c>
      <c r="F39" s="10">
        <f t="shared" si="1"/>
        <v>165.598128</v>
      </c>
      <c r="G39" s="51">
        <v>270</v>
      </c>
      <c r="H39" s="51">
        <v>290</v>
      </c>
      <c r="I39" s="10">
        <f t="shared" si="2"/>
        <v>348</v>
      </c>
      <c r="J39" s="50">
        <f t="shared" si="12"/>
        <v>174</v>
      </c>
      <c r="K39" s="10">
        <f t="shared" si="4"/>
        <v>208.79999999999998</v>
      </c>
      <c r="L39" s="50">
        <f t="shared" si="0"/>
        <v>232</v>
      </c>
      <c r="M39" s="10">
        <f t="shared" si="5"/>
        <v>278.39999999999998</v>
      </c>
    </row>
    <row r="40" spans="1:18" ht="20.25" hidden="1" x14ac:dyDescent="0.2">
      <c r="A40" s="132"/>
      <c r="B40" s="6" t="s">
        <v>42</v>
      </c>
      <c r="C40" s="124"/>
      <c r="D40" s="9">
        <f>D39*1.2</f>
        <v>153.35999999999999</v>
      </c>
      <c r="E40" s="9">
        <f>E39*1.2</f>
        <v>165.598128</v>
      </c>
      <c r="F40" s="10">
        <f t="shared" si="1"/>
        <v>198.71775360000001</v>
      </c>
      <c r="G40" s="50">
        <f>G39*1.2</f>
        <v>324</v>
      </c>
      <c r="H40" s="50">
        <f>H39*1.2</f>
        <v>348</v>
      </c>
      <c r="I40" s="10">
        <f t="shared" si="2"/>
        <v>417.59999999999997</v>
      </c>
      <c r="J40" s="50">
        <f t="shared" si="12"/>
        <v>208.79999999999998</v>
      </c>
      <c r="K40" s="10">
        <f t="shared" si="4"/>
        <v>250.55999999999997</v>
      </c>
      <c r="L40" s="50">
        <f t="shared" si="0"/>
        <v>278.40000000000003</v>
      </c>
      <c r="M40" s="10">
        <f t="shared" si="5"/>
        <v>334.08000000000004</v>
      </c>
    </row>
    <row r="41" spans="1:18" ht="20.25" hidden="1" x14ac:dyDescent="0.2">
      <c r="A41" s="132"/>
      <c r="B41" s="6" t="s">
        <v>10</v>
      </c>
      <c r="C41" s="125"/>
      <c r="D41" s="9">
        <f>D39*1.3</f>
        <v>166.14000000000001</v>
      </c>
      <c r="E41" s="9">
        <f>E39*1.3</f>
        <v>179.39797200000004</v>
      </c>
      <c r="F41" s="10">
        <f t="shared" si="1"/>
        <v>215.27756640000004</v>
      </c>
      <c r="G41" s="50">
        <f>G39*1.3</f>
        <v>351</v>
      </c>
      <c r="H41" s="50">
        <f>H39*1.3</f>
        <v>377</v>
      </c>
      <c r="I41" s="10">
        <f t="shared" si="2"/>
        <v>452.4</v>
      </c>
      <c r="J41" s="50">
        <f t="shared" si="12"/>
        <v>226.2</v>
      </c>
      <c r="K41" s="10">
        <f t="shared" si="4"/>
        <v>271.44</v>
      </c>
      <c r="L41" s="50">
        <f t="shared" si="0"/>
        <v>301.60000000000002</v>
      </c>
      <c r="M41" s="10">
        <f t="shared" si="5"/>
        <v>361.92</v>
      </c>
    </row>
    <row r="42" spans="1:18" ht="20.25" hidden="1" x14ac:dyDescent="0.2">
      <c r="A42" s="132"/>
      <c r="B42" s="6" t="s">
        <v>59</v>
      </c>
      <c r="C42" s="123">
        <v>3</v>
      </c>
      <c r="D42" s="9">
        <f>D39*0.8</f>
        <v>102.24000000000001</v>
      </c>
      <c r="E42" s="9">
        <f>E39*0.8</f>
        <v>110.39875200000002</v>
      </c>
      <c r="F42" s="10">
        <f t="shared" si="1"/>
        <v>132.47850240000002</v>
      </c>
      <c r="G42" s="50">
        <f>G39*0.8</f>
        <v>216</v>
      </c>
      <c r="H42" s="50">
        <f>H39*0.8</f>
        <v>232</v>
      </c>
      <c r="I42" s="10">
        <f t="shared" si="2"/>
        <v>278.39999999999998</v>
      </c>
      <c r="J42" s="50">
        <f t="shared" si="12"/>
        <v>139.19999999999999</v>
      </c>
      <c r="K42" s="10">
        <f t="shared" si="4"/>
        <v>167.04</v>
      </c>
      <c r="L42" s="50">
        <f t="shared" si="0"/>
        <v>185.60000000000002</v>
      </c>
      <c r="M42" s="10">
        <f t="shared" si="5"/>
        <v>222.72000000000003</v>
      </c>
    </row>
    <row r="43" spans="1:18" ht="20.25" hidden="1" x14ac:dyDescent="0.2">
      <c r="A43" s="132"/>
      <c r="B43" s="6" t="s">
        <v>42</v>
      </c>
      <c r="C43" s="124"/>
      <c r="D43" s="9">
        <f>D42*1.2</f>
        <v>122.688</v>
      </c>
      <c r="E43" s="9">
        <f>E42*1.2</f>
        <v>132.47850240000002</v>
      </c>
      <c r="F43" s="10">
        <f t="shared" si="1"/>
        <v>158.97420288000004</v>
      </c>
      <c r="G43" s="50">
        <f>G42*1.2</f>
        <v>259.2</v>
      </c>
      <c r="H43" s="50">
        <f>H42*1.2</f>
        <v>278.39999999999998</v>
      </c>
      <c r="I43" s="10">
        <f t="shared" si="2"/>
        <v>334.08</v>
      </c>
      <c r="J43" s="50">
        <f t="shared" si="12"/>
        <v>167.04</v>
      </c>
      <c r="K43" s="10">
        <f t="shared" si="4"/>
        <v>200.44799999999998</v>
      </c>
      <c r="L43" s="50">
        <f t="shared" si="0"/>
        <v>222.72</v>
      </c>
      <c r="M43" s="10">
        <f t="shared" si="5"/>
        <v>267.26400000000001</v>
      </c>
    </row>
    <row r="44" spans="1:18" ht="20.25" hidden="1" x14ac:dyDescent="0.2">
      <c r="A44" s="135"/>
      <c r="B44" s="6" t="s">
        <v>10</v>
      </c>
      <c r="C44" s="125"/>
      <c r="D44" s="14">
        <f>D42*1.3</f>
        <v>132.91200000000001</v>
      </c>
      <c r="E44" s="14">
        <f>E42*1.3</f>
        <v>143.51837760000004</v>
      </c>
      <c r="F44" s="10">
        <f t="shared" si="1"/>
        <v>172.22205312000003</v>
      </c>
      <c r="G44" s="52">
        <f>G42*1.3</f>
        <v>280.8</v>
      </c>
      <c r="H44" s="52">
        <f>H42*1.3</f>
        <v>301.60000000000002</v>
      </c>
      <c r="I44" s="10">
        <f t="shared" si="2"/>
        <v>361.92</v>
      </c>
      <c r="J44" s="50">
        <f t="shared" si="12"/>
        <v>180.96</v>
      </c>
      <c r="K44" s="10">
        <f t="shared" si="4"/>
        <v>217.15200000000002</v>
      </c>
      <c r="L44" s="50">
        <f t="shared" si="0"/>
        <v>241.28000000000003</v>
      </c>
      <c r="M44" s="10">
        <f t="shared" si="5"/>
        <v>289.536</v>
      </c>
    </row>
    <row r="45" spans="1:18" ht="20.25" hidden="1" x14ac:dyDescent="0.2">
      <c r="A45" s="132" t="s">
        <v>34</v>
      </c>
      <c r="B45" s="6" t="s">
        <v>59</v>
      </c>
      <c r="C45" s="123">
        <v>1</v>
      </c>
      <c r="D45" s="9">
        <f>D48*1.2</f>
        <v>103.44</v>
      </c>
      <c r="E45" s="9">
        <f>E48*1.2</f>
        <v>111.601416</v>
      </c>
      <c r="F45" s="10">
        <f t="shared" si="1"/>
        <v>133.92169920000001</v>
      </c>
      <c r="G45" s="50">
        <f>G48*1.2</f>
        <v>252</v>
      </c>
      <c r="H45" s="50">
        <f>H48*1.2</f>
        <v>258</v>
      </c>
      <c r="I45" s="10">
        <f t="shared" si="2"/>
        <v>309.59999999999997</v>
      </c>
      <c r="J45" s="50">
        <f t="shared" si="12"/>
        <v>154.79999999999998</v>
      </c>
      <c r="K45" s="10">
        <f t="shared" si="4"/>
        <v>185.75999999999996</v>
      </c>
      <c r="L45" s="50">
        <f t="shared" si="0"/>
        <v>206.4</v>
      </c>
      <c r="M45" s="10">
        <f t="shared" si="5"/>
        <v>247.68</v>
      </c>
    </row>
    <row r="46" spans="1:18" ht="20.25" hidden="1" x14ac:dyDescent="0.2">
      <c r="A46" s="132"/>
      <c r="B46" s="6" t="s">
        <v>42</v>
      </c>
      <c r="C46" s="124"/>
      <c r="D46" s="9">
        <f>D45*1.2</f>
        <v>124.12799999999999</v>
      </c>
      <c r="E46" s="9">
        <f>E45*1.2</f>
        <v>133.92169920000001</v>
      </c>
      <c r="F46" s="10">
        <f t="shared" si="1"/>
        <v>160.70603904000001</v>
      </c>
      <c r="G46" s="50">
        <f>G45*1.2</f>
        <v>302.39999999999998</v>
      </c>
      <c r="H46" s="50">
        <f>H45*1.2</f>
        <v>309.59999999999997</v>
      </c>
      <c r="I46" s="10">
        <f t="shared" si="2"/>
        <v>371.51999999999992</v>
      </c>
      <c r="J46" s="50">
        <f t="shared" si="12"/>
        <v>185.75999999999996</v>
      </c>
      <c r="K46" s="10">
        <f t="shared" si="4"/>
        <v>222.91199999999995</v>
      </c>
      <c r="L46" s="50">
        <f t="shared" si="0"/>
        <v>247.67999999999998</v>
      </c>
      <c r="M46" s="10">
        <f t="shared" si="5"/>
        <v>297.21599999999995</v>
      </c>
      <c r="R46" t="s">
        <v>2</v>
      </c>
    </row>
    <row r="47" spans="1:18" ht="20.25" hidden="1" x14ac:dyDescent="0.2">
      <c r="A47" s="132"/>
      <c r="B47" s="6" t="s">
        <v>10</v>
      </c>
      <c r="C47" s="125"/>
      <c r="D47" s="9">
        <f>D45*1.3</f>
        <v>134.47200000000001</v>
      </c>
      <c r="E47" s="9">
        <f>E45*1.3</f>
        <v>145.08184080000001</v>
      </c>
      <c r="F47" s="10">
        <f t="shared" si="1"/>
        <v>174.09820895999999</v>
      </c>
      <c r="G47" s="50">
        <f>G45*1.3</f>
        <v>327.60000000000002</v>
      </c>
      <c r="H47" s="50">
        <f>H45*1.3</f>
        <v>335.40000000000003</v>
      </c>
      <c r="I47" s="10">
        <f t="shared" si="2"/>
        <v>402.48</v>
      </c>
      <c r="J47" s="50">
        <f t="shared" si="12"/>
        <v>201.24</v>
      </c>
      <c r="K47" s="10">
        <f t="shared" si="4"/>
        <v>241.488</v>
      </c>
      <c r="L47" s="50">
        <f t="shared" si="0"/>
        <v>268.32000000000005</v>
      </c>
      <c r="M47" s="10">
        <f t="shared" si="5"/>
        <v>321.98400000000004</v>
      </c>
    </row>
    <row r="48" spans="1:18" ht="20.25" hidden="1" x14ac:dyDescent="0.2">
      <c r="A48" s="132"/>
      <c r="B48" s="6" t="s">
        <v>59</v>
      </c>
      <c r="C48" s="123">
        <v>2</v>
      </c>
      <c r="D48" s="12">
        <v>86.2</v>
      </c>
      <c r="E48" s="12">
        <f>D48*107.89%</f>
        <v>93.001180000000005</v>
      </c>
      <c r="F48" s="10">
        <f t="shared" si="1"/>
        <v>111.601416</v>
      </c>
      <c r="G48" s="51">
        <v>210</v>
      </c>
      <c r="H48" s="51">
        <v>215</v>
      </c>
      <c r="I48" s="10">
        <f t="shared" si="2"/>
        <v>258</v>
      </c>
      <c r="J48" s="50">
        <f t="shared" si="12"/>
        <v>129</v>
      </c>
      <c r="K48" s="10">
        <f t="shared" si="4"/>
        <v>154.79999999999998</v>
      </c>
      <c r="L48" s="50">
        <f t="shared" si="0"/>
        <v>172</v>
      </c>
      <c r="M48" s="10">
        <f t="shared" si="5"/>
        <v>206.4</v>
      </c>
    </row>
    <row r="49" spans="1:15" ht="20.25" hidden="1" x14ac:dyDescent="0.2">
      <c r="A49" s="132"/>
      <c r="B49" s="6" t="s">
        <v>42</v>
      </c>
      <c r="C49" s="124"/>
      <c r="D49" s="9">
        <f>D48*1.2</f>
        <v>103.44</v>
      </c>
      <c r="E49" s="9">
        <f>E48*1.2</f>
        <v>111.601416</v>
      </c>
      <c r="F49" s="10">
        <f t="shared" si="1"/>
        <v>133.92169920000001</v>
      </c>
      <c r="G49" s="50">
        <f>G48*1.2</f>
        <v>252</v>
      </c>
      <c r="H49" s="50">
        <f>H48*1.2</f>
        <v>258</v>
      </c>
      <c r="I49" s="10">
        <f t="shared" si="2"/>
        <v>309.59999999999997</v>
      </c>
      <c r="J49" s="50">
        <f t="shared" si="12"/>
        <v>154.79999999999998</v>
      </c>
      <c r="K49" s="10">
        <f t="shared" si="4"/>
        <v>185.75999999999996</v>
      </c>
      <c r="L49" s="50">
        <f t="shared" si="0"/>
        <v>206.4</v>
      </c>
      <c r="M49" s="10">
        <f t="shared" si="5"/>
        <v>247.68</v>
      </c>
    </row>
    <row r="50" spans="1:15" ht="20.25" hidden="1" x14ac:dyDescent="0.2">
      <c r="A50" s="132"/>
      <c r="B50" s="6" t="s">
        <v>10</v>
      </c>
      <c r="C50" s="125"/>
      <c r="D50" s="9">
        <f>D48*1.3</f>
        <v>112.06</v>
      </c>
      <c r="E50" s="9">
        <f>E48*1.3</f>
        <v>120.90153400000001</v>
      </c>
      <c r="F50" s="10">
        <f t="shared" si="1"/>
        <v>145.08184080000001</v>
      </c>
      <c r="G50" s="50">
        <f>G48*1.3</f>
        <v>273</v>
      </c>
      <c r="H50" s="50">
        <f>H48*1.3</f>
        <v>279.5</v>
      </c>
      <c r="I50" s="10">
        <f t="shared" si="2"/>
        <v>335.4</v>
      </c>
      <c r="J50" s="50">
        <f t="shared" si="12"/>
        <v>167.7</v>
      </c>
      <c r="K50" s="10">
        <f t="shared" si="4"/>
        <v>201.23999999999998</v>
      </c>
      <c r="L50" s="50">
        <f t="shared" si="0"/>
        <v>223.60000000000002</v>
      </c>
      <c r="M50" s="10">
        <f t="shared" si="5"/>
        <v>268.32</v>
      </c>
    </row>
    <row r="51" spans="1:15" ht="20.25" hidden="1" x14ac:dyDescent="0.2">
      <c r="A51" s="132"/>
      <c r="B51" s="6" t="s">
        <v>59</v>
      </c>
      <c r="C51" s="123">
        <v>3</v>
      </c>
      <c r="D51" s="9">
        <f>D48*0.8</f>
        <v>68.960000000000008</v>
      </c>
      <c r="E51" s="9">
        <f>E48*0.8</f>
        <v>74.40094400000001</v>
      </c>
      <c r="F51" s="10">
        <f t="shared" si="1"/>
        <v>89.281132800000009</v>
      </c>
      <c r="G51" s="50">
        <f>G48*0.8</f>
        <v>168</v>
      </c>
      <c r="H51" s="50">
        <f>H48*0.8</f>
        <v>172</v>
      </c>
      <c r="I51" s="10">
        <f t="shared" si="2"/>
        <v>206.4</v>
      </c>
      <c r="J51" s="50">
        <f t="shared" si="12"/>
        <v>103.2</v>
      </c>
      <c r="K51" s="10">
        <f t="shared" si="4"/>
        <v>123.84</v>
      </c>
      <c r="L51" s="50">
        <f t="shared" si="0"/>
        <v>137.6</v>
      </c>
      <c r="M51" s="10">
        <f t="shared" si="5"/>
        <v>165.11999999999998</v>
      </c>
      <c r="N51" s="34"/>
      <c r="O51" s="34"/>
    </row>
    <row r="52" spans="1:15" ht="20.25" hidden="1" x14ac:dyDescent="0.2">
      <c r="A52" s="132"/>
      <c r="B52" s="6" t="s">
        <v>42</v>
      </c>
      <c r="C52" s="124"/>
      <c r="D52" s="9">
        <f>D51*1.2</f>
        <v>82.75200000000001</v>
      </c>
      <c r="E52" s="9">
        <f>E51*1.2</f>
        <v>89.281132800000009</v>
      </c>
      <c r="F52" s="10">
        <f t="shared" si="1"/>
        <v>107.13735936</v>
      </c>
      <c r="G52" s="50">
        <f>G51*1.2</f>
        <v>201.6</v>
      </c>
      <c r="H52" s="50">
        <f>H51*1.2</f>
        <v>206.4</v>
      </c>
      <c r="I52" s="10">
        <f t="shared" si="2"/>
        <v>247.68</v>
      </c>
      <c r="J52" s="50">
        <f t="shared" si="12"/>
        <v>123.84</v>
      </c>
      <c r="K52" s="10">
        <f t="shared" si="4"/>
        <v>148.608</v>
      </c>
      <c r="L52" s="50">
        <f t="shared" si="0"/>
        <v>165.12</v>
      </c>
      <c r="M52" s="10">
        <f t="shared" si="5"/>
        <v>198.14400000000001</v>
      </c>
      <c r="N52" s="34"/>
      <c r="O52" s="34"/>
    </row>
    <row r="53" spans="1:15" ht="20.25" hidden="1" x14ac:dyDescent="0.2">
      <c r="A53" s="135"/>
      <c r="B53" s="6" t="s">
        <v>10</v>
      </c>
      <c r="C53" s="125"/>
      <c r="D53" s="14">
        <f>D51*1.3</f>
        <v>89.64800000000001</v>
      </c>
      <c r="E53" s="14">
        <f>E51*1.3</f>
        <v>96.721227200000016</v>
      </c>
      <c r="F53" s="10">
        <f t="shared" si="1"/>
        <v>116.06547264000001</v>
      </c>
      <c r="G53" s="52">
        <f>G51*1.3</f>
        <v>218.4</v>
      </c>
      <c r="H53" s="52">
        <f>H51*1.3</f>
        <v>223.6</v>
      </c>
      <c r="I53" s="10">
        <f t="shared" si="2"/>
        <v>268.32</v>
      </c>
      <c r="J53" s="50">
        <f t="shared" si="12"/>
        <v>134.16</v>
      </c>
      <c r="K53" s="10">
        <f t="shared" si="4"/>
        <v>160.99199999999999</v>
      </c>
      <c r="L53" s="50">
        <f t="shared" si="0"/>
        <v>178.88</v>
      </c>
      <c r="M53" s="10">
        <f t="shared" si="5"/>
        <v>214.65599999999998</v>
      </c>
      <c r="N53" s="34"/>
      <c r="O53" s="34"/>
    </row>
    <row r="54" spans="1:15" ht="39" x14ac:dyDescent="0.2">
      <c r="A54" s="133" t="s">
        <v>43</v>
      </c>
      <c r="B54" s="46" t="s">
        <v>80</v>
      </c>
      <c r="C54" s="38" t="s">
        <v>21</v>
      </c>
      <c r="D54" s="40">
        <v>50</v>
      </c>
      <c r="E54" s="40">
        <v>60</v>
      </c>
      <c r="F54" s="40">
        <f>E54*120%</f>
        <v>72</v>
      </c>
      <c r="G54" s="40">
        <v>100</v>
      </c>
      <c r="H54" s="40">
        <v>110</v>
      </c>
      <c r="I54" s="40">
        <f>H54*120%</f>
        <v>132</v>
      </c>
      <c r="J54" s="50">
        <f t="shared" ref="J54:J58" si="13">H54*0.6</f>
        <v>66</v>
      </c>
      <c r="K54" s="10">
        <f t="shared" ref="K54:K59" si="14">J54*1.2</f>
        <v>79.2</v>
      </c>
      <c r="L54" s="50">
        <f t="shared" si="0"/>
        <v>88</v>
      </c>
      <c r="M54" s="10">
        <f t="shared" si="5"/>
        <v>105.6</v>
      </c>
      <c r="N54" s="42"/>
      <c r="O54" s="42"/>
    </row>
    <row r="55" spans="1:15" ht="58.5" x14ac:dyDescent="0.2">
      <c r="A55" s="134"/>
      <c r="B55" s="44" t="s">
        <v>81</v>
      </c>
      <c r="C55" s="43" t="s">
        <v>21</v>
      </c>
      <c r="D55" s="47"/>
      <c r="E55" s="47">
        <v>80</v>
      </c>
      <c r="F55" s="47">
        <f>E55*120%</f>
        <v>96</v>
      </c>
      <c r="G55" s="47">
        <v>120</v>
      </c>
      <c r="H55" s="47">
        <v>132</v>
      </c>
      <c r="I55" s="47">
        <f>H55*120%</f>
        <v>158.4</v>
      </c>
      <c r="J55" s="50">
        <f t="shared" si="13"/>
        <v>79.2</v>
      </c>
      <c r="K55" s="10">
        <f t="shared" si="14"/>
        <v>95.04</v>
      </c>
      <c r="L55" s="50">
        <f t="shared" si="0"/>
        <v>105.60000000000001</v>
      </c>
      <c r="M55" s="10">
        <f t="shared" si="5"/>
        <v>126.72</v>
      </c>
      <c r="N55" s="42"/>
      <c r="O55" s="42"/>
    </row>
    <row r="56" spans="1:15" ht="20.25" hidden="1" x14ac:dyDescent="0.2">
      <c r="A56" s="37"/>
      <c r="B56" s="39"/>
      <c r="C56" s="43" t="s">
        <v>35</v>
      </c>
      <c r="D56" s="41"/>
      <c r="E56" s="41"/>
      <c r="F56" s="47">
        <f t="shared" ref="F56:F57" si="15">E56*120%</f>
        <v>0</v>
      </c>
      <c r="G56" s="41"/>
      <c r="H56" s="41"/>
      <c r="I56" s="47">
        <f t="shared" ref="I56:I59" si="16">H56*120%</f>
        <v>0</v>
      </c>
      <c r="J56" s="50">
        <f t="shared" si="13"/>
        <v>0</v>
      </c>
      <c r="K56" s="10">
        <f t="shared" si="14"/>
        <v>0</v>
      </c>
      <c r="L56" s="50">
        <f t="shared" si="0"/>
        <v>0</v>
      </c>
      <c r="M56" s="10">
        <f t="shared" si="5"/>
        <v>0</v>
      </c>
      <c r="N56" s="42"/>
      <c r="O56" s="42"/>
    </row>
    <row r="57" spans="1:15" ht="60.75" hidden="1" x14ac:dyDescent="0.2">
      <c r="A57" s="119" t="s">
        <v>36</v>
      </c>
      <c r="B57" s="39" t="s">
        <v>60</v>
      </c>
      <c r="C57" s="43" t="s">
        <v>53</v>
      </c>
      <c r="D57" s="41"/>
      <c r="E57" s="41">
        <v>60</v>
      </c>
      <c r="F57" s="47">
        <f t="shared" si="15"/>
        <v>72</v>
      </c>
      <c r="G57" s="41">
        <v>95</v>
      </c>
      <c r="H57" s="41">
        <v>105</v>
      </c>
      <c r="I57" s="47">
        <f t="shared" si="16"/>
        <v>126</v>
      </c>
      <c r="J57" s="50"/>
      <c r="K57" s="10"/>
      <c r="L57" s="50">
        <f t="shared" si="0"/>
        <v>84</v>
      </c>
      <c r="M57" s="10"/>
      <c r="N57" s="42"/>
      <c r="O57" s="42"/>
    </row>
    <row r="58" spans="1:15" ht="39" hidden="1" x14ac:dyDescent="0.2">
      <c r="A58" s="15" t="s">
        <v>16</v>
      </c>
      <c r="B58" s="16"/>
      <c r="C58" s="5"/>
      <c r="D58" s="10"/>
      <c r="E58" s="10"/>
      <c r="F58" s="17"/>
      <c r="G58" s="10"/>
      <c r="H58" s="10"/>
      <c r="I58" s="47">
        <f t="shared" si="16"/>
        <v>0</v>
      </c>
      <c r="J58" s="50">
        <f t="shared" si="13"/>
        <v>0</v>
      </c>
      <c r="K58" s="10">
        <f t="shared" si="14"/>
        <v>0</v>
      </c>
      <c r="L58" s="50">
        <f t="shared" si="0"/>
        <v>0</v>
      </c>
      <c r="M58" s="10">
        <f t="shared" ref="M58:M59" si="17">L58*1.2</f>
        <v>0</v>
      </c>
      <c r="N58" s="34"/>
      <c r="O58" s="34"/>
    </row>
    <row r="59" spans="1:15" ht="39" x14ac:dyDescent="0.2">
      <c r="A59" s="15" t="s">
        <v>79</v>
      </c>
      <c r="B59" s="16"/>
      <c r="C59" s="5"/>
      <c r="D59" s="10"/>
      <c r="E59" s="10"/>
      <c r="F59" s="17"/>
      <c r="G59" s="10"/>
      <c r="H59" s="10">
        <v>128</v>
      </c>
      <c r="I59" s="47">
        <f t="shared" si="16"/>
        <v>153.6</v>
      </c>
      <c r="J59" s="50">
        <f>H59*0.3</f>
        <v>38.4</v>
      </c>
      <c r="K59" s="10">
        <f t="shared" si="14"/>
        <v>46.08</v>
      </c>
      <c r="L59" s="50">
        <f>H59*0.3</f>
        <v>38.4</v>
      </c>
      <c r="M59" s="10">
        <f t="shared" si="17"/>
        <v>46.08</v>
      </c>
      <c r="N59" s="34"/>
      <c r="O59" s="34"/>
    </row>
    <row r="60" spans="1:15" ht="19.5" hidden="1" x14ac:dyDescent="0.2">
      <c r="A60" s="18" t="s">
        <v>11</v>
      </c>
      <c r="B60" s="19"/>
      <c r="C60" s="19"/>
      <c r="D60" s="10">
        <v>5</v>
      </c>
      <c r="E60" s="10">
        <v>5</v>
      </c>
      <c r="F60" s="10">
        <f>E60*120%</f>
        <v>6</v>
      </c>
      <c r="G60" s="10">
        <v>18</v>
      </c>
      <c r="H60" s="10">
        <v>40</v>
      </c>
      <c r="I60" s="10">
        <f>H60*120%</f>
        <v>48</v>
      </c>
      <c r="L60" s="50">
        <f t="shared" si="0"/>
        <v>32</v>
      </c>
      <c r="N60" s="34"/>
      <c r="O60" s="34"/>
    </row>
    <row r="61" spans="1:15" ht="19.5" hidden="1" x14ac:dyDescent="0.2">
      <c r="A61" s="18" t="s">
        <v>47</v>
      </c>
      <c r="B61" s="19"/>
      <c r="C61" s="19"/>
      <c r="D61" s="10">
        <v>4</v>
      </c>
      <c r="E61" s="10">
        <v>4</v>
      </c>
      <c r="F61" s="10">
        <f t="shared" ref="F61:F63" si="18">E61*120%</f>
        <v>4.8</v>
      </c>
      <c r="G61" s="10">
        <v>12</v>
      </c>
      <c r="H61" s="10">
        <v>12</v>
      </c>
      <c r="I61" s="10">
        <f t="shared" ref="I61:I63" si="19">H61*120%</f>
        <v>14.399999999999999</v>
      </c>
      <c r="L61" s="50">
        <f t="shared" si="0"/>
        <v>9.6000000000000014</v>
      </c>
    </row>
    <row r="62" spans="1:15" ht="19.5" hidden="1" x14ac:dyDescent="0.2">
      <c r="A62" s="20" t="s">
        <v>13</v>
      </c>
      <c r="B62" s="16"/>
      <c r="C62" s="5"/>
      <c r="D62" s="10">
        <v>6</v>
      </c>
      <c r="E62" s="10">
        <v>6</v>
      </c>
      <c r="F62" s="10">
        <f t="shared" si="18"/>
        <v>7.1999999999999993</v>
      </c>
      <c r="G62" s="10">
        <v>6</v>
      </c>
      <c r="H62" s="10">
        <v>12</v>
      </c>
      <c r="I62" s="10">
        <f t="shared" si="19"/>
        <v>14.399999999999999</v>
      </c>
      <c r="L62" s="50">
        <f t="shared" si="0"/>
        <v>9.6000000000000014</v>
      </c>
    </row>
    <row r="63" spans="1:15" ht="19.5" hidden="1" x14ac:dyDescent="0.2">
      <c r="A63" s="20" t="s">
        <v>18</v>
      </c>
      <c r="B63" s="16"/>
      <c r="C63" s="5"/>
      <c r="D63" s="10">
        <v>26</v>
      </c>
      <c r="E63" s="10">
        <v>18</v>
      </c>
      <c r="F63" s="10">
        <f t="shared" si="18"/>
        <v>21.599999999999998</v>
      </c>
      <c r="G63" s="10">
        <v>25</v>
      </c>
      <c r="H63" s="10">
        <v>25</v>
      </c>
      <c r="I63" s="10">
        <f t="shared" si="19"/>
        <v>30</v>
      </c>
      <c r="L63" s="50">
        <f t="shared" si="0"/>
        <v>20</v>
      </c>
    </row>
    <row r="64" spans="1:15" ht="7.5" customHeight="1" x14ac:dyDescent="0.2">
      <c r="A64" s="21"/>
      <c r="B64" s="22"/>
      <c r="C64" s="23"/>
      <c r="D64" s="3"/>
      <c r="E64" s="3"/>
      <c r="F64" s="3"/>
      <c r="G64" s="3"/>
    </row>
    <row r="65" spans="1:12" ht="18.75" x14ac:dyDescent="0.2">
      <c r="A65" s="24" t="s">
        <v>14</v>
      </c>
      <c r="B65" s="22"/>
      <c r="C65" s="23"/>
      <c r="D65" s="3"/>
      <c r="E65" s="3"/>
      <c r="F65" s="3"/>
      <c r="G65" s="3"/>
    </row>
    <row r="66" spans="1:12" ht="18.75" x14ac:dyDescent="0.2">
      <c r="A66" s="24" t="s">
        <v>113</v>
      </c>
      <c r="B66" s="25"/>
      <c r="C66" s="23"/>
      <c r="D66" s="3"/>
      <c r="E66" s="3"/>
      <c r="F66" s="3"/>
      <c r="G66" s="3"/>
      <c r="H66" s="26"/>
    </row>
    <row r="67" spans="1:12" ht="18.75" x14ac:dyDescent="0.2">
      <c r="A67" s="24"/>
      <c r="B67" s="25"/>
      <c r="C67" s="23"/>
      <c r="D67" s="3"/>
      <c r="E67" s="3"/>
      <c r="F67" s="3"/>
      <c r="G67" s="3"/>
      <c r="H67" s="26"/>
    </row>
    <row r="68" spans="1:12" ht="18.75" x14ac:dyDescent="0.2">
      <c r="A68" s="26" t="s">
        <v>15</v>
      </c>
      <c r="B68" s="26"/>
      <c r="C68" s="26"/>
      <c r="D68" s="26" t="s">
        <v>22</v>
      </c>
      <c r="E68" s="26"/>
      <c r="F68" s="26" t="s">
        <v>22</v>
      </c>
      <c r="G68" s="26"/>
      <c r="H68" s="26" t="s">
        <v>22</v>
      </c>
      <c r="J68" s="26" t="s">
        <v>88</v>
      </c>
      <c r="L68" s="26" t="s">
        <v>88</v>
      </c>
    </row>
    <row r="69" spans="1:12" ht="18.75" x14ac:dyDescent="0.2">
      <c r="A69" s="26"/>
      <c r="B69" s="26"/>
      <c r="C69" s="26"/>
      <c r="D69" s="26"/>
      <c r="E69" s="26"/>
      <c r="F69" s="26"/>
      <c r="G69" s="26"/>
      <c r="H69" s="26"/>
    </row>
    <row r="70" spans="1:12" ht="18.75" x14ac:dyDescent="0.2">
      <c r="A70" s="26" t="s">
        <v>19</v>
      </c>
      <c r="B70" s="26"/>
      <c r="C70" s="26"/>
      <c r="D70" s="26" t="s">
        <v>20</v>
      </c>
      <c r="E70" s="26"/>
      <c r="F70" s="26" t="s">
        <v>26</v>
      </c>
      <c r="G70" s="26"/>
      <c r="H70" s="26" t="s">
        <v>20</v>
      </c>
      <c r="J70" s="26" t="s">
        <v>20</v>
      </c>
      <c r="L70" s="26" t="s">
        <v>20</v>
      </c>
    </row>
    <row r="71" spans="1:12" ht="18.75" x14ac:dyDescent="0.2">
      <c r="H71" s="26"/>
    </row>
  </sheetData>
  <mergeCells count="26">
    <mergeCell ref="D1:L1"/>
    <mergeCell ref="D2:L2"/>
    <mergeCell ref="E3:F3"/>
    <mergeCell ref="C21:C23"/>
    <mergeCell ref="A24:A35"/>
    <mergeCell ref="C24:C26"/>
    <mergeCell ref="C27:C29"/>
    <mergeCell ref="C30:C32"/>
    <mergeCell ref="C33:C35"/>
    <mergeCell ref="A8:M8"/>
    <mergeCell ref="A9:M9"/>
    <mergeCell ref="A6:M6"/>
    <mergeCell ref="A54:A55"/>
    <mergeCell ref="A7:K7"/>
    <mergeCell ref="A36:A44"/>
    <mergeCell ref="C36:C38"/>
    <mergeCell ref="C39:C41"/>
    <mergeCell ref="C42:C44"/>
    <mergeCell ref="A45:A53"/>
    <mergeCell ref="C45:C47"/>
    <mergeCell ref="C48:C50"/>
    <mergeCell ref="C51:C53"/>
    <mergeCell ref="A12:A23"/>
    <mergeCell ref="C12:C14"/>
    <mergeCell ref="C15:C17"/>
    <mergeCell ref="C18:C20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view="pageBreakPreview" zoomScale="60" zoomScaleNormal="80" workbookViewId="0">
      <selection activeCell="A10" sqref="A10:I35"/>
    </sheetView>
  </sheetViews>
  <sheetFormatPr defaultRowHeight="12.75" x14ac:dyDescent="0.2"/>
  <cols>
    <col min="1" max="1" width="66.7109375" customWidth="1"/>
    <col min="2" max="2" width="21" customWidth="1"/>
    <col min="3" max="3" width="12.7109375" customWidth="1"/>
    <col min="4" max="5" width="19.42578125" hidden="1" customWidth="1"/>
    <col min="6" max="7" width="23" hidden="1" customWidth="1"/>
    <col min="8" max="9" width="22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  <c r="L1" s="126"/>
    </row>
    <row r="2" spans="1:13" ht="24.75" customHeight="1" x14ac:dyDescent="0.2">
      <c r="A2" s="27"/>
      <c r="B2" s="27"/>
      <c r="C2" s="28"/>
      <c r="D2" s="127" t="s">
        <v>78</v>
      </c>
      <c r="E2" s="127"/>
      <c r="F2" s="127"/>
      <c r="G2" s="127"/>
      <c r="H2" s="127"/>
      <c r="I2" s="127"/>
      <c r="J2" s="127"/>
      <c r="K2" s="127"/>
      <c r="L2" s="127"/>
    </row>
    <row r="3" spans="1:13" ht="56.25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90"/>
      <c r="H3" s="130" t="s">
        <v>89</v>
      </c>
      <c r="I3" s="130"/>
      <c r="J3" s="35"/>
      <c r="K3" s="35"/>
      <c r="L3" s="35"/>
    </row>
    <row r="4" spans="1:13" ht="18.75" x14ac:dyDescent="0.2">
      <c r="A4" s="30"/>
      <c r="B4" s="30"/>
      <c r="C4" s="30" t="s">
        <v>2</v>
      </c>
      <c r="D4" s="89"/>
      <c r="E4" s="89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128" t="s">
        <v>90</v>
      </c>
      <c r="B6" s="128"/>
      <c r="C6" s="128"/>
      <c r="D6" s="128"/>
      <c r="E6" s="128"/>
      <c r="F6" s="128"/>
      <c r="G6" s="128"/>
      <c r="H6" s="128"/>
      <c r="I6" s="128"/>
      <c r="J6" s="32"/>
      <c r="K6" s="32"/>
      <c r="L6" s="32"/>
    </row>
    <row r="7" spans="1:13" ht="19.5" x14ac:dyDescent="0.2">
      <c r="A7" s="129" t="s">
        <v>85</v>
      </c>
      <c r="B7" s="129"/>
      <c r="C7" s="129"/>
      <c r="D7" s="129"/>
      <c r="E7" s="129"/>
      <c r="F7" s="129"/>
      <c r="G7" s="129"/>
      <c r="H7" s="129"/>
      <c r="I7" s="129"/>
    </row>
    <row r="8" spans="1:13" ht="19.5" x14ac:dyDescent="0.2">
      <c r="A8" s="129" t="s">
        <v>86</v>
      </c>
      <c r="B8" s="129"/>
      <c r="C8" s="129"/>
      <c r="D8" s="129"/>
      <c r="E8" s="129"/>
      <c r="F8" s="129"/>
      <c r="G8" s="129"/>
      <c r="H8" s="129"/>
      <c r="I8" s="129"/>
    </row>
    <row r="9" spans="1:13" ht="19.5" x14ac:dyDescent="0.2">
      <c r="A9" s="129" t="s">
        <v>45</v>
      </c>
      <c r="B9" s="129"/>
      <c r="C9" s="129"/>
      <c r="D9" s="129"/>
      <c r="E9" s="129"/>
      <c r="F9" s="129"/>
      <c r="G9" s="129"/>
      <c r="H9" s="129"/>
      <c r="I9" s="129"/>
    </row>
    <row r="10" spans="1:13" ht="19.5" x14ac:dyDescent="0.2">
      <c r="A10" s="4"/>
      <c r="B10" s="4"/>
      <c r="C10" s="4"/>
      <c r="D10" s="3"/>
      <c r="E10" s="3"/>
      <c r="F10" s="3"/>
      <c r="G10" s="3"/>
    </row>
    <row r="11" spans="1:13" ht="47.25" customHeight="1" x14ac:dyDescent="0.2">
      <c r="A11" s="5" t="s">
        <v>4</v>
      </c>
      <c r="B11" s="6" t="s">
        <v>5</v>
      </c>
      <c r="C11" s="5" t="s">
        <v>6</v>
      </c>
      <c r="D11" s="7" t="s">
        <v>7</v>
      </c>
      <c r="E11" s="7" t="s">
        <v>7</v>
      </c>
      <c r="F11" s="8" t="s">
        <v>8</v>
      </c>
      <c r="G11" s="7" t="s">
        <v>7</v>
      </c>
      <c r="H11" s="7" t="s">
        <v>7</v>
      </c>
      <c r="I11" s="8" t="s">
        <v>8</v>
      </c>
    </row>
    <row r="12" spans="1:13" ht="20.25" hidden="1" x14ac:dyDescent="0.2">
      <c r="A12" s="131" t="s">
        <v>31</v>
      </c>
      <c r="B12" s="6" t="s">
        <v>59</v>
      </c>
      <c r="C12" s="123">
        <v>1</v>
      </c>
      <c r="D12" s="9">
        <f>D15*1.2</f>
        <v>178.79999999999998</v>
      </c>
      <c r="E12" s="9">
        <f>E15*1.2</f>
        <v>198.00312</v>
      </c>
      <c r="F12" s="10">
        <f>E12*120%</f>
        <v>237.60374399999998</v>
      </c>
      <c r="G12" s="50">
        <f>G15*1.2</f>
        <v>384</v>
      </c>
      <c r="H12" s="50">
        <f>H15*1.2</f>
        <v>337.92</v>
      </c>
      <c r="I12" s="10">
        <f>H12*120%</f>
        <v>405.50400000000002</v>
      </c>
      <c r="M12" s="11"/>
    </row>
    <row r="13" spans="1:13" ht="20.25" hidden="1" x14ac:dyDescent="0.2">
      <c r="A13" s="131"/>
      <c r="B13" s="6" t="s">
        <v>42</v>
      </c>
      <c r="C13" s="124"/>
      <c r="D13" s="9">
        <f>D12*1.2</f>
        <v>214.55999999999997</v>
      </c>
      <c r="E13" s="9">
        <f>E12*1.2</f>
        <v>237.60374399999998</v>
      </c>
      <c r="F13" s="10">
        <f t="shared" ref="F13:F35" si="0">E13*120%</f>
        <v>285.12449279999998</v>
      </c>
      <c r="G13" s="50">
        <f>G12*1.2</f>
        <v>460.79999999999995</v>
      </c>
      <c r="H13" s="50">
        <f>ROUND(H12*1.2,0)</f>
        <v>406</v>
      </c>
      <c r="I13" s="10">
        <f t="shared" ref="I13:I35" si="1">H13*120%</f>
        <v>487.2</v>
      </c>
    </row>
    <row r="14" spans="1:13" ht="20.25" hidden="1" x14ac:dyDescent="0.2">
      <c r="A14" s="131"/>
      <c r="B14" s="6" t="s">
        <v>10</v>
      </c>
      <c r="C14" s="125"/>
      <c r="D14" s="9">
        <f>D12*1.3</f>
        <v>232.44</v>
      </c>
      <c r="E14" s="9">
        <f>E12*1.3</f>
        <v>257.40405600000003</v>
      </c>
      <c r="F14" s="10">
        <f t="shared" si="0"/>
        <v>308.88486720000003</v>
      </c>
      <c r="G14" s="50">
        <f>G12*1.3</f>
        <v>499.20000000000005</v>
      </c>
      <c r="H14" s="50">
        <f>ROUND(H12*1.3,1)</f>
        <v>439.3</v>
      </c>
      <c r="I14" s="10">
        <f t="shared" si="1"/>
        <v>527.16</v>
      </c>
    </row>
    <row r="15" spans="1:13" ht="33.75" customHeight="1" x14ac:dyDescent="0.2">
      <c r="A15" s="131"/>
      <c r="B15" s="6" t="s">
        <v>59</v>
      </c>
      <c r="C15" s="123">
        <v>2</v>
      </c>
      <c r="D15" s="12">
        <v>149</v>
      </c>
      <c r="E15" s="12">
        <f>D15*110.74%</f>
        <v>165.0026</v>
      </c>
      <c r="F15" s="10">
        <f t="shared" si="0"/>
        <v>198.00312</v>
      </c>
      <c r="G15" s="51">
        <v>320</v>
      </c>
      <c r="H15" s="50">
        <v>281.60000000000002</v>
      </c>
      <c r="I15" s="10">
        <f t="shared" ref="I15:I23" si="2">H15*1.2</f>
        <v>337.92</v>
      </c>
    </row>
    <row r="16" spans="1:13" ht="33.75" customHeight="1" x14ac:dyDescent="0.2">
      <c r="A16" s="131"/>
      <c r="B16" s="6" t="s">
        <v>42</v>
      </c>
      <c r="C16" s="124"/>
      <c r="D16" s="9">
        <f>D15*1.2</f>
        <v>178.79999999999998</v>
      </c>
      <c r="E16" s="9">
        <f>E15*1.2</f>
        <v>198.00312</v>
      </c>
      <c r="F16" s="10">
        <f t="shared" si="0"/>
        <v>237.60374399999998</v>
      </c>
      <c r="G16" s="50">
        <f>G15*1.2</f>
        <v>384</v>
      </c>
      <c r="H16" s="50">
        <v>337.92</v>
      </c>
      <c r="I16" s="10">
        <f t="shared" si="2"/>
        <v>405.50400000000002</v>
      </c>
    </row>
    <row r="17" spans="1:9" ht="33.75" customHeight="1" x14ac:dyDescent="0.2">
      <c r="A17" s="131"/>
      <c r="B17" s="6" t="s">
        <v>10</v>
      </c>
      <c r="C17" s="125"/>
      <c r="D17" s="9">
        <f>D15*1.3</f>
        <v>193.70000000000002</v>
      </c>
      <c r="E17" s="9">
        <f>E15*1.3</f>
        <v>214.50338000000002</v>
      </c>
      <c r="F17" s="10">
        <f t="shared" si="0"/>
        <v>257.40405600000003</v>
      </c>
      <c r="G17" s="50">
        <f>G15*1.3</f>
        <v>416</v>
      </c>
      <c r="H17" s="50">
        <v>366.08000000000004</v>
      </c>
      <c r="I17" s="10">
        <f t="shared" si="2"/>
        <v>439.29600000000005</v>
      </c>
    </row>
    <row r="18" spans="1:9" ht="33.75" customHeight="1" x14ac:dyDescent="0.2">
      <c r="A18" s="131"/>
      <c r="B18" s="6" t="s">
        <v>59</v>
      </c>
      <c r="C18" s="123">
        <v>3</v>
      </c>
      <c r="D18" s="9">
        <f>D15*0.8</f>
        <v>119.2</v>
      </c>
      <c r="E18" s="9">
        <f>E15*0.8</f>
        <v>132.00208000000001</v>
      </c>
      <c r="F18" s="10">
        <f t="shared" si="0"/>
        <v>158.40249600000001</v>
      </c>
      <c r="G18" s="50">
        <f>G15*0.8</f>
        <v>256</v>
      </c>
      <c r="H18" s="50">
        <v>225.28000000000003</v>
      </c>
      <c r="I18" s="10">
        <f t="shared" si="2"/>
        <v>270.33600000000001</v>
      </c>
    </row>
    <row r="19" spans="1:9" ht="33.75" customHeight="1" x14ac:dyDescent="0.2">
      <c r="A19" s="131"/>
      <c r="B19" s="6" t="s">
        <v>42</v>
      </c>
      <c r="C19" s="124"/>
      <c r="D19" s="9">
        <f>D18*1.2</f>
        <v>143.04</v>
      </c>
      <c r="E19" s="9">
        <f>E18*1.2</f>
        <v>158.40249600000001</v>
      </c>
      <c r="F19" s="10">
        <f t="shared" si="0"/>
        <v>190.0829952</v>
      </c>
      <c r="G19" s="50">
        <f>G18*1.2</f>
        <v>307.2</v>
      </c>
      <c r="H19" s="50">
        <v>270.32</v>
      </c>
      <c r="I19" s="10">
        <f t="shared" si="2"/>
        <v>324.38399999999996</v>
      </c>
    </row>
    <row r="20" spans="1:9" ht="39" customHeight="1" x14ac:dyDescent="0.2">
      <c r="A20" s="131"/>
      <c r="B20" s="6" t="s">
        <v>10</v>
      </c>
      <c r="C20" s="125"/>
      <c r="D20" s="9">
        <f>D18*1.3</f>
        <v>154.96</v>
      </c>
      <c r="E20" s="9">
        <f>E18*1.3</f>
        <v>171.60270400000002</v>
      </c>
      <c r="F20" s="10">
        <f t="shared" si="0"/>
        <v>205.92324480000002</v>
      </c>
      <c r="G20" s="50">
        <f>G18*1.3</f>
        <v>332.8</v>
      </c>
      <c r="H20" s="50">
        <v>292.88000000000005</v>
      </c>
      <c r="I20" s="10">
        <f t="shared" si="2"/>
        <v>351.45600000000007</v>
      </c>
    </row>
    <row r="21" spans="1:9" ht="20.25" hidden="1" x14ac:dyDescent="0.2">
      <c r="A21" s="131"/>
      <c r="B21" s="6" t="s">
        <v>59</v>
      </c>
      <c r="C21" s="123">
        <v>4</v>
      </c>
      <c r="D21" s="9">
        <f>D15*0.56</f>
        <v>83.440000000000012</v>
      </c>
      <c r="E21" s="9">
        <f>E15*0.56</f>
        <v>92.40145600000001</v>
      </c>
      <c r="F21" s="10">
        <f t="shared" si="0"/>
        <v>110.88174720000001</v>
      </c>
      <c r="G21" s="50">
        <f>G15*0.37</f>
        <v>118.4</v>
      </c>
      <c r="H21" s="50">
        <v>140.80000000000001</v>
      </c>
      <c r="I21" s="10">
        <f t="shared" si="2"/>
        <v>168.96</v>
      </c>
    </row>
    <row r="22" spans="1:9" ht="20.25" hidden="1" x14ac:dyDescent="0.2">
      <c r="A22" s="131"/>
      <c r="B22" s="6" t="s">
        <v>42</v>
      </c>
      <c r="C22" s="124"/>
      <c r="D22" s="9">
        <f>D21*1.2</f>
        <v>100.12800000000001</v>
      </c>
      <c r="E22" s="9">
        <f>E21*1.2</f>
        <v>110.88174720000001</v>
      </c>
      <c r="F22" s="10">
        <f t="shared" si="0"/>
        <v>133.05809664</v>
      </c>
      <c r="G22" s="50">
        <f>ROUND(G21*1.08,0.01)</f>
        <v>128</v>
      </c>
      <c r="H22" s="50">
        <v>152</v>
      </c>
      <c r="I22" s="10">
        <f t="shared" si="2"/>
        <v>182.4</v>
      </c>
    </row>
    <row r="23" spans="1:9" ht="20.25" hidden="1" x14ac:dyDescent="0.2">
      <c r="A23" s="131"/>
      <c r="B23" s="6" t="s">
        <v>10</v>
      </c>
      <c r="C23" s="125"/>
      <c r="D23" s="9">
        <f>D21*1.3</f>
        <v>108.47200000000002</v>
      </c>
      <c r="E23" s="9">
        <f>E21*1.3</f>
        <v>120.12189280000001</v>
      </c>
      <c r="F23" s="10">
        <f t="shared" si="0"/>
        <v>144.14627136000001</v>
      </c>
      <c r="G23" s="50">
        <f>ROUND(G21*1.2,0.01)</f>
        <v>142</v>
      </c>
      <c r="H23" s="50">
        <v>168.8</v>
      </c>
      <c r="I23" s="10">
        <f t="shared" si="2"/>
        <v>202.56</v>
      </c>
    </row>
    <row r="24" spans="1:9" ht="20.25" hidden="1" x14ac:dyDescent="0.2">
      <c r="A24" s="132" t="s">
        <v>32</v>
      </c>
      <c r="B24" s="6" t="s">
        <v>59</v>
      </c>
      <c r="C24" s="123">
        <v>1</v>
      </c>
      <c r="D24" s="9">
        <f>D27*1.2</f>
        <v>117</v>
      </c>
      <c r="E24" s="9">
        <f>E27*1.2</f>
        <v>124.80389999999998</v>
      </c>
      <c r="F24" s="10">
        <f t="shared" si="0"/>
        <v>149.76467999999997</v>
      </c>
      <c r="G24" s="50">
        <f>G27*1.2</f>
        <v>276</v>
      </c>
      <c r="H24" s="50">
        <f>H27*1.2</f>
        <v>230.39999999999998</v>
      </c>
      <c r="I24" s="10">
        <f t="shared" si="1"/>
        <v>276.47999999999996</v>
      </c>
    </row>
    <row r="25" spans="1:9" ht="20.25" hidden="1" x14ac:dyDescent="0.2">
      <c r="A25" s="132"/>
      <c r="B25" s="6" t="s">
        <v>42</v>
      </c>
      <c r="C25" s="124"/>
      <c r="D25" s="9">
        <f>D24*1.2</f>
        <v>140.4</v>
      </c>
      <c r="E25" s="9">
        <f>E24*1.2</f>
        <v>149.76467999999997</v>
      </c>
      <c r="F25" s="10">
        <f t="shared" si="0"/>
        <v>179.71761599999996</v>
      </c>
      <c r="G25" s="50">
        <f>G24*1.2</f>
        <v>331.2</v>
      </c>
      <c r="H25" s="50">
        <f>H24*1.2</f>
        <v>276.47999999999996</v>
      </c>
      <c r="I25" s="10">
        <f t="shared" si="1"/>
        <v>331.77599999999995</v>
      </c>
    </row>
    <row r="26" spans="1:9" ht="20.25" hidden="1" x14ac:dyDescent="0.2">
      <c r="A26" s="132"/>
      <c r="B26" s="6" t="s">
        <v>10</v>
      </c>
      <c r="C26" s="125"/>
      <c r="D26" s="9">
        <f>D24*1.3</f>
        <v>152.1</v>
      </c>
      <c r="E26" s="9">
        <f>E24*1.3</f>
        <v>162.24507</v>
      </c>
      <c r="F26" s="10">
        <f t="shared" si="0"/>
        <v>194.694084</v>
      </c>
      <c r="G26" s="50">
        <f>G24*1.3</f>
        <v>358.8</v>
      </c>
      <c r="H26" s="50">
        <f>H24*1.3</f>
        <v>299.52</v>
      </c>
      <c r="I26" s="10">
        <f t="shared" si="1"/>
        <v>359.42399999999998</v>
      </c>
    </row>
    <row r="27" spans="1:9" ht="35.25" customHeight="1" x14ac:dyDescent="0.2">
      <c r="A27" s="132"/>
      <c r="B27" s="6" t="s">
        <v>59</v>
      </c>
      <c r="C27" s="123">
        <v>2</v>
      </c>
      <c r="D27" s="12">
        <v>97.5</v>
      </c>
      <c r="E27" s="12">
        <f>D27*106.67%</f>
        <v>104.00324999999999</v>
      </c>
      <c r="F27" s="10">
        <f t="shared" si="0"/>
        <v>124.80389999999998</v>
      </c>
      <c r="G27" s="51">
        <v>230</v>
      </c>
      <c r="H27" s="50">
        <v>192</v>
      </c>
      <c r="I27" s="10">
        <f t="shared" ref="I27:I32" si="3">H27*1.2</f>
        <v>230.39999999999998</v>
      </c>
    </row>
    <row r="28" spans="1:9" ht="35.25" customHeight="1" x14ac:dyDescent="0.2">
      <c r="A28" s="132"/>
      <c r="B28" s="6" t="s">
        <v>42</v>
      </c>
      <c r="C28" s="124"/>
      <c r="D28" s="9">
        <f>D27*1.2</f>
        <v>117</v>
      </c>
      <c r="E28" s="9">
        <f>E27*1.2</f>
        <v>124.80389999999998</v>
      </c>
      <c r="F28" s="10">
        <f t="shared" si="0"/>
        <v>149.76467999999997</v>
      </c>
      <c r="G28" s="50">
        <f>G27*1.2</f>
        <v>276</v>
      </c>
      <c r="H28" s="50">
        <v>230.4</v>
      </c>
      <c r="I28" s="10">
        <f t="shared" si="3"/>
        <v>276.48</v>
      </c>
    </row>
    <row r="29" spans="1:9" ht="35.25" customHeight="1" x14ac:dyDescent="0.2">
      <c r="A29" s="132"/>
      <c r="B29" s="6" t="s">
        <v>10</v>
      </c>
      <c r="C29" s="125"/>
      <c r="D29" s="9">
        <f>D27*1.3</f>
        <v>126.75</v>
      </c>
      <c r="E29" s="9">
        <f>E27*1.3</f>
        <v>135.20422500000001</v>
      </c>
      <c r="F29" s="10">
        <f t="shared" si="0"/>
        <v>162.24507</v>
      </c>
      <c r="G29" s="50">
        <f>G27*1.3</f>
        <v>299</v>
      </c>
      <c r="H29" s="50">
        <v>249.60000000000002</v>
      </c>
      <c r="I29" s="10">
        <f t="shared" si="3"/>
        <v>299.52000000000004</v>
      </c>
    </row>
    <row r="30" spans="1:9" ht="35.25" customHeight="1" x14ac:dyDescent="0.2">
      <c r="A30" s="132"/>
      <c r="B30" s="6" t="s">
        <v>59</v>
      </c>
      <c r="C30" s="123">
        <v>3</v>
      </c>
      <c r="D30" s="9">
        <f>D27*0.8</f>
        <v>78</v>
      </c>
      <c r="E30" s="9">
        <f>E27*0.8</f>
        <v>83.202600000000004</v>
      </c>
      <c r="F30" s="10">
        <f t="shared" si="0"/>
        <v>99.843119999999999</v>
      </c>
      <c r="G30" s="50">
        <f>G27*0.8</f>
        <v>184</v>
      </c>
      <c r="H30" s="50">
        <v>153.60000000000002</v>
      </c>
      <c r="I30" s="10">
        <f t="shared" si="3"/>
        <v>184.32000000000002</v>
      </c>
    </row>
    <row r="31" spans="1:9" ht="35.25" customHeight="1" x14ac:dyDescent="0.2">
      <c r="A31" s="132"/>
      <c r="B31" s="6" t="s">
        <v>42</v>
      </c>
      <c r="C31" s="124"/>
      <c r="D31" s="9">
        <f>D30*1.2</f>
        <v>93.6</v>
      </c>
      <c r="E31" s="9">
        <f>E30*1.2</f>
        <v>99.843119999999999</v>
      </c>
      <c r="F31" s="10">
        <f t="shared" si="0"/>
        <v>119.81174399999999</v>
      </c>
      <c r="G31" s="50">
        <f>G30*1.2</f>
        <v>220.79999999999998</v>
      </c>
      <c r="H31" s="50">
        <v>184.32</v>
      </c>
      <c r="I31" s="10">
        <f t="shared" si="3"/>
        <v>221.184</v>
      </c>
    </row>
    <row r="32" spans="1:9" ht="35.25" customHeight="1" x14ac:dyDescent="0.2">
      <c r="A32" s="132"/>
      <c r="B32" s="6" t="s">
        <v>10</v>
      </c>
      <c r="C32" s="125"/>
      <c r="D32" s="9">
        <f>D30*1.3</f>
        <v>101.4</v>
      </c>
      <c r="E32" s="9">
        <f>E30*1.3</f>
        <v>108.16338</v>
      </c>
      <c r="F32" s="10">
        <f t="shared" si="0"/>
        <v>129.79605599999999</v>
      </c>
      <c r="G32" s="50">
        <f>G30*1.3</f>
        <v>239.20000000000002</v>
      </c>
      <c r="H32" s="50">
        <v>199.68000000000004</v>
      </c>
      <c r="I32" s="10">
        <f t="shared" si="3"/>
        <v>239.61600000000004</v>
      </c>
    </row>
    <row r="33" spans="1:15" ht="20.25" hidden="1" x14ac:dyDescent="0.2">
      <c r="A33" s="132"/>
      <c r="B33" s="6" t="s">
        <v>59</v>
      </c>
      <c r="C33" s="123">
        <v>4</v>
      </c>
      <c r="D33" s="9">
        <f>D27*0.56</f>
        <v>54.600000000000009</v>
      </c>
      <c r="E33" s="9">
        <f>E27*0.56</f>
        <v>58.241820000000004</v>
      </c>
      <c r="F33" s="10">
        <f t="shared" si="0"/>
        <v>69.890184000000005</v>
      </c>
      <c r="G33" s="50">
        <f>G27*0.46</f>
        <v>105.80000000000001</v>
      </c>
      <c r="H33" s="50">
        <f>H27*0.5</f>
        <v>96</v>
      </c>
      <c r="I33" s="10">
        <f t="shared" si="1"/>
        <v>115.19999999999999</v>
      </c>
    </row>
    <row r="34" spans="1:15" ht="20.25" hidden="1" x14ac:dyDescent="0.2">
      <c r="A34" s="132"/>
      <c r="B34" s="6" t="s">
        <v>42</v>
      </c>
      <c r="C34" s="124"/>
      <c r="D34" s="9">
        <f>D33*1.2</f>
        <v>65.52000000000001</v>
      </c>
      <c r="E34" s="9">
        <f>E33*1.2</f>
        <v>69.890184000000005</v>
      </c>
      <c r="F34" s="10">
        <f t="shared" si="0"/>
        <v>83.868220800000003</v>
      </c>
      <c r="G34" s="50">
        <f>G33*1.2</f>
        <v>126.96000000000001</v>
      </c>
      <c r="H34" s="50">
        <f>H33*1.2</f>
        <v>115.19999999999999</v>
      </c>
      <c r="I34" s="10">
        <f t="shared" si="1"/>
        <v>138.23999999999998</v>
      </c>
    </row>
    <row r="35" spans="1:15" ht="20.25" hidden="1" x14ac:dyDescent="0.2">
      <c r="A35" s="132"/>
      <c r="B35" s="6" t="s">
        <v>10</v>
      </c>
      <c r="C35" s="125"/>
      <c r="D35" s="9">
        <f>D33*1.3</f>
        <v>70.980000000000018</v>
      </c>
      <c r="E35" s="9">
        <f>E33*1.3</f>
        <v>75.714366000000012</v>
      </c>
      <c r="F35" s="10">
        <f t="shared" si="0"/>
        <v>90.857239200000009</v>
      </c>
      <c r="G35" s="50">
        <f>G33*1.3</f>
        <v>137.54000000000002</v>
      </c>
      <c r="H35" s="50">
        <f>H33*1.3</f>
        <v>124.80000000000001</v>
      </c>
      <c r="I35" s="10">
        <f t="shared" si="1"/>
        <v>149.76000000000002</v>
      </c>
    </row>
    <row r="36" spans="1:15" ht="39" hidden="1" x14ac:dyDescent="0.2">
      <c r="A36" s="133" t="s">
        <v>43</v>
      </c>
      <c r="B36" s="46" t="s">
        <v>80</v>
      </c>
      <c r="C36" s="38" t="s">
        <v>21</v>
      </c>
      <c r="D36" s="40">
        <v>50</v>
      </c>
      <c r="E36" s="40">
        <v>60</v>
      </c>
      <c r="F36" s="40">
        <f>E36*120%</f>
        <v>72</v>
      </c>
      <c r="G36" s="40">
        <v>100</v>
      </c>
      <c r="H36" s="40">
        <v>110</v>
      </c>
      <c r="I36" s="40">
        <f>H36*120%</f>
        <v>132</v>
      </c>
      <c r="N36" s="42"/>
      <c r="O36" s="42"/>
    </row>
    <row r="37" spans="1:15" ht="58.5" hidden="1" x14ac:dyDescent="0.2">
      <c r="A37" s="134"/>
      <c r="B37" s="44" t="s">
        <v>81</v>
      </c>
      <c r="C37" s="43" t="s">
        <v>21</v>
      </c>
      <c r="D37" s="47"/>
      <c r="E37" s="47">
        <v>80</v>
      </c>
      <c r="F37" s="47">
        <f>E37*120%</f>
        <v>96</v>
      </c>
      <c r="G37" s="47">
        <v>120</v>
      </c>
      <c r="H37" s="47">
        <v>132</v>
      </c>
      <c r="I37" s="47">
        <f>H37*120%</f>
        <v>158.4</v>
      </c>
      <c r="N37" s="42"/>
      <c r="O37" s="42"/>
    </row>
    <row r="38" spans="1:15" ht="20.25" hidden="1" x14ac:dyDescent="0.2">
      <c r="A38" s="37"/>
      <c r="B38" s="39"/>
      <c r="C38" s="43" t="s">
        <v>35</v>
      </c>
      <c r="D38" s="41"/>
      <c r="E38" s="41"/>
      <c r="F38" s="47">
        <f t="shared" ref="F38:F39" si="4">E38*120%</f>
        <v>0</v>
      </c>
      <c r="G38" s="41"/>
      <c r="H38" s="41"/>
      <c r="I38" s="47">
        <f t="shared" ref="I38:I40" si="5">H38*120%</f>
        <v>0</v>
      </c>
      <c r="N38" s="42"/>
      <c r="O38" s="42"/>
    </row>
    <row r="39" spans="1:15" ht="42.75" hidden="1" customHeight="1" x14ac:dyDescent="0.2">
      <c r="A39" s="91" t="s">
        <v>36</v>
      </c>
      <c r="B39" s="39" t="s">
        <v>60</v>
      </c>
      <c r="C39" s="43" t="s">
        <v>53</v>
      </c>
      <c r="D39" s="41"/>
      <c r="E39" s="41">
        <v>60</v>
      </c>
      <c r="F39" s="47">
        <f t="shared" si="4"/>
        <v>72</v>
      </c>
      <c r="G39" s="41">
        <v>95</v>
      </c>
      <c r="H39" s="41">
        <v>105</v>
      </c>
      <c r="I39" s="47">
        <f t="shared" si="5"/>
        <v>126</v>
      </c>
      <c r="N39" s="42"/>
      <c r="O39" s="42"/>
    </row>
    <row r="40" spans="1:15" ht="11.25" hidden="1" customHeight="1" x14ac:dyDescent="0.2">
      <c r="A40" s="15" t="s">
        <v>16</v>
      </c>
      <c r="B40" s="16"/>
      <c r="C40" s="5"/>
      <c r="D40" s="10"/>
      <c r="E40" s="10"/>
      <c r="F40" s="17"/>
      <c r="G40" s="10"/>
      <c r="H40" s="10"/>
      <c r="I40" s="47">
        <f t="shared" si="5"/>
        <v>0</v>
      </c>
      <c r="N40" s="34"/>
      <c r="O40" s="34"/>
    </row>
    <row r="41" spans="1:15" ht="7.5" customHeight="1" x14ac:dyDescent="0.2">
      <c r="A41" s="21"/>
      <c r="B41" s="22"/>
      <c r="C41" s="23"/>
      <c r="D41" s="3"/>
      <c r="E41" s="3"/>
      <c r="F41" s="3"/>
      <c r="G41" s="3"/>
    </row>
    <row r="42" spans="1:15" ht="18.75" x14ac:dyDescent="0.2">
      <c r="A42" s="24" t="s">
        <v>14</v>
      </c>
      <c r="B42" s="22"/>
      <c r="C42" s="23"/>
      <c r="D42" s="3"/>
      <c r="E42" s="3"/>
      <c r="F42" s="3"/>
      <c r="G42" s="3"/>
    </row>
    <row r="43" spans="1:15" ht="18.75" x14ac:dyDescent="0.2">
      <c r="A43" s="24" t="s">
        <v>87</v>
      </c>
      <c r="B43" s="25"/>
      <c r="C43" s="23"/>
      <c r="D43" s="3"/>
      <c r="E43" s="3"/>
      <c r="F43" s="3"/>
      <c r="G43" s="3"/>
      <c r="H43" s="26"/>
    </row>
    <row r="44" spans="1:15" ht="18.75" x14ac:dyDescent="0.2">
      <c r="A44" s="24"/>
      <c r="B44" s="25"/>
      <c r="C44" s="23"/>
      <c r="D44" s="3"/>
      <c r="E44" s="3"/>
      <c r="F44" s="3"/>
      <c r="G44" s="3"/>
      <c r="H44" s="26"/>
    </row>
    <row r="45" spans="1:15" ht="18.75" x14ac:dyDescent="0.2">
      <c r="A45" s="26" t="s">
        <v>15</v>
      </c>
      <c r="B45" s="26"/>
      <c r="C45" s="26"/>
      <c r="D45" s="26" t="s">
        <v>22</v>
      </c>
      <c r="E45" s="26"/>
      <c r="F45" s="26" t="s">
        <v>22</v>
      </c>
      <c r="G45" s="26"/>
      <c r="H45" s="26" t="s">
        <v>88</v>
      </c>
    </row>
    <row r="46" spans="1:15" ht="18.75" x14ac:dyDescent="0.2">
      <c r="A46" s="26"/>
      <c r="B46" s="26"/>
      <c r="C46" s="26"/>
      <c r="D46" s="26"/>
      <c r="E46" s="26"/>
      <c r="F46" s="26"/>
      <c r="G46" s="26"/>
      <c r="H46" s="26"/>
    </row>
    <row r="47" spans="1:15" ht="18.75" x14ac:dyDescent="0.2">
      <c r="A47" s="26" t="s">
        <v>19</v>
      </c>
      <c r="B47" s="26"/>
      <c r="C47" s="26"/>
      <c r="D47" s="26" t="s">
        <v>20</v>
      </c>
      <c r="E47" s="26"/>
      <c r="F47" s="26" t="s">
        <v>26</v>
      </c>
      <c r="G47" s="26"/>
      <c r="H47" s="26" t="s">
        <v>20</v>
      </c>
    </row>
    <row r="48" spans="1:15" ht="18.75" x14ac:dyDescent="0.2">
      <c r="H48" s="26"/>
    </row>
  </sheetData>
  <mergeCells count="19">
    <mergeCell ref="A9:I9"/>
    <mergeCell ref="A8:I8"/>
    <mergeCell ref="D1:L1"/>
    <mergeCell ref="D2:L2"/>
    <mergeCell ref="E3:F3"/>
    <mergeCell ref="A6:I6"/>
    <mergeCell ref="A7:I7"/>
    <mergeCell ref="H3:I3"/>
    <mergeCell ref="A36:A37"/>
    <mergeCell ref="A12:A23"/>
    <mergeCell ref="C12:C14"/>
    <mergeCell ref="C15:C17"/>
    <mergeCell ref="C18:C20"/>
    <mergeCell ref="C21:C23"/>
    <mergeCell ref="A24:A35"/>
    <mergeCell ref="C24:C26"/>
    <mergeCell ref="C27:C29"/>
    <mergeCell ref="C30:C32"/>
    <mergeCell ref="C33:C35"/>
  </mergeCells>
  <pageMargins left="0.88" right="0.7086614173228347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7"/>
  <sheetViews>
    <sheetView view="pageBreakPreview" topLeftCell="A17" zoomScale="80" zoomScaleNormal="100" zoomScaleSheetLayoutView="80" workbookViewId="0">
      <selection activeCell="B26" sqref="B26"/>
    </sheetView>
  </sheetViews>
  <sheetFormatPr defaultRowHeight="12.75" x14ac:dyDescent="0.2"/>
  <cols>
    <col min="1" max="1" width="75.7109375" customWidth="1"/>
    <col min="2" max="2" width="19" customWidth="1"/>
    <col min="3" max="3" width="12.28515625" customWidth="1"/>
    <col min="4" max="5" width="19.42578125" hidden="1" customWidth="1"/>
    <col min="6" max="6" width="23" hidden="1" customWidth="1"/>
    <col min="7" max="7" width="0.42578125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hidden="1" customHeight="1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  <c r="L1" s="126"/>
    </row>
    <row r="2" spans="1:13" ht="24.75" hidden="1" customHeight="1" x14ac:dyDescent="0.2">
      <c r="A2" s="27"/>
      <c r="B2" s="27"/>
      <c r="C2" s="28"/>
      <c r="D2" s="127" t="s">
        <v>39</v>
      </c>
      <c r="E2" s="127"/>
      <c r="F2" s="127"/>
      <c r="G2" s="127"/>
      <c r="H2" s="127"/>
      <c r="I2" s="127"/>
      <c r="J2" s="127"/>
      <c r="K2" s="127"/>
      <c r="L2" s="127"/>
    </row>
    <row r="3" spans="1:13" ht="24.75" hidden="1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58"/>
      <c r="H3" s="35"/>
      <c r="I3" s="35"/>
      <c r="J3" s="35"/>
      <c r="K3" s="35"/>
      <c r="L3" s="35"/>
    </row>
    <row r="4" spans="1:13" ht="18.75" hidden="1" x14ac:dyDescent="0.2">
      <c r="A4" s="30"/>
      <c r="B4" s="30"/>
      <c r="C4" s="30" t="s">
        <v>2</v>
      </c>
      <c r="D4" s="57"/>
      <c r="E4" s="57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128" t="s">
        <v>62</v>
      </c>
      <c r="B6" s="128"/>
      <c r="C6" s="128"/>
      <c r="D6" s="128"/>
      <c r="E6" s="128"/>
      <c r="F6" s="128"/>
      <c r="G6" s="128"/>
      <c r="H6" s="128"/>
      <c r="I6" s="128"/>
      <c r="J6" s="32"/>
      <c r="K6" s="32"/>
      <c r="L6" s="32"/>
    </row>
    <row r="7" spans="1:13" ht="19.5" x14ac:dyDescent="0.2">
      <c r="A7" s="129" t="s">
        <v>83</v>
      </c>
      <c r="B7" s="129"/>
      <c r="C7" s="129"/>
      <c r="D7" s="129"/>
      <c r="E7" s="129"/>
      <c r="F7" s="129"/>
      <c r="G7" s="129"/>
      <c r="H7" s="129"/>
      <c r="I7" s="129"/>
    </row>
    <row r="8" spans="1:13" ht="19.5" x14ac:dyDescent="0.2">
      <c r="A8" s="129" t="s">
        <v>61</v>
      </c>
      <c r="B8" s="129"/>
      <c r="C8" s="129"/>
      <c r="D8" s="129"/>
      <c r="E8" s="129"/>
      <c r="F8" s="129"/>
      <c r="G8" s="129"/>
      <c r="H8" s="129"/>
      <c r="I8" s="129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140.2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55</v>
      </c>
      <c r="I10" s="8" t="s">
        <v>56</v>
      </c>
    </row>
    <row r="11" spans="1:13" ht="20.25" x14ac:dyDescent="0.2">
      <c r="A11" s="131" t="s">
        <v>63</v>
      </c>
      <c r="B11" s="6" t="s">
        <v>59</v>
      </c>
      <c r="C11" s="123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v>337.92</v>
      </c>
      <c r="I11" s="10">
        <f>H11*1.2</f>
        <v>405.50400000000002</v>
      </c>
      <c r="M11" s="11"/>
    </row>
    <row r="12" spans="1:13" ht="20.25" x14ac:dyDescent="0.2">
      <c r="A12" s="131"/>
      <c r="B12" s="6" t="s">
        <v>42</v>
      </c>
      <c r="C12" s="124"/>
      <c r="D12" s="9">
        <f>D11*1.2</f>
        <v>214.55999999999997</v>
      </c>
      <c r="E12" s="9">
        <f>E11*1.2</f>
        <v>237.60374399999998</v>
      </c>
      <c r="F12" s="10">
        <f t="shared" ref="F12:F58" si="0">E12*120%</f>
        <v>285.12449279999998</v>
      </c>
      <c r="G12" s="50">
        <f>G11*1.2</f>
        <v>460.79999999999995</v>
      </c>
      <c r="H12" s="50">
        <v>405.6</v>
      </c>
      <c r="I12" s="10">
        <f t="shared" ref="I12:I61" si="1">H12*1.2</f>
        <v>486.72</v>
      </c>
    </row>
    <row r="13" spans="1:13" ht="20.25" x14ac:dyDescent="0.2">
      <c r="A13" s="131"/>
      <c r="B13" s="6" t="s">
        <v>10</v>
      </c>
      <c r="C13" s="125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v>439.28000000000003</v>
      </c>
      <c r="I13" s="10">
        <f t="shared" si="1"/>
        <v>527.13599999999997</v>
      </c>
    </row>
    <row r="14" spans="1:13" ht="20.25" x14ac:dyDescent="0.2">
      <c r="A14" s="131"/>
      <c r="B14" s="6" t="s">
        <v>59</v>
      </c>
      <c r="C14" s="123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0">
        <v>281.60000000000002</v>
      </c>
      <c r="I14" s="10">
        <f t="shared" si="1"/>
        <v>337.92</v>
      </c>
    </row>
    <row r="15" spans="1:13" ht="20.25" x14ac:dyDescent="0.2">
      <c r="A15" s="131"/>
      <c r="B15" s="6" t="s">
        <v>42</v>
      </c>
      <c r="C15" s="124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v>337.92</v>
      </c>
      <c r="I15" s="10">
        <f t="shared" si="1"/>
        <v>405.50400000000002</v>
      </c>
    </row>
    <row r="16" spans="1:13" ht="20.25" x14ac:dyDescent="0.2">
      <c r="A16" s="131"/>
      <c r="B16" s="6" t="s">
        <v>10</v>
      </c>
      <c r="C16" s="125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v>366.08000000000004</v>
      </c>
      <c r="I16" s="10">
        <f t="shared" si="1"/>
        <v>439.29600000000005</v>
      </c>
    </row>
    <row r="17" spans="1:9" ht="20.25" x14ac:dyDescent="0.2">
      <c r="A17" s="131"/>
      <c r="B17" s="6" t="s">
        <v>59</v>
      </c>
      <c r="C17" s="123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v>225.28000000000003</v>
      </c>
      <c r="I17" s="10">
        <f t="shared" si="1"/>
        <v>270.33600000000001</v>
      </c>
    </row>
    <row r="18" spans="1:9" ht="20.25" x14ac:dyDescent="0.2">
      <c r="A18" s="131"/>
      <c r="B18" s="6" t="s">
        <v>42</v>
      </c>
      <c r="C18" s="124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v>270.32</v>
      </c>
      <c r="I18" s="10">
        <f t="shared" si="1"/>
        <v>324.38399999999996</v>
      </c>
    </row>
    <row r="19" spans="1:9" ht="20.25" x14ac:dyDescent="0.2">
      <c r="A19" s="131"/>
      <c r="B19" s="6" t="s">
        <v>10</v>
      </c>
      <c r="C19" s="125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v>292.88000000000005</v>
      </c>
      <c r="I19" s="10">
        <f t="shared" si="1"/>
        <v>351.45600000000007</v>
      </c>
    </row>
    <row r="20" spans="1:9" ht="20.25" x14ac:dyDescent="0.2">
      <c r="A20" s="131"/>
      <c r="B20" s="6" t="s">
        <v>59</v>
      </c>
      <c r="C20" s="123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v>140.80000000000001</v>
      </c>
      <c r="I20" s="10">
        <f t="shared" si="1"/>
        <v>168.96</v>
      </c>
    </row>
    <row r="21" spans="1:9" ht="20.25" x14ac:dyDescent="0.2">
      <c r="A21" s="131"/>
      <c r="B21" s="6" t="s">
        <v>42</v>
      </c>
      <c r="C21" s="124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v>152</v>
      </c>
      <c r="I21" s="10">
        <f t="shared" si="1"/>
        <v>182.4</v>
      </c>
    </row>
    <row r="22" spans="1:9" ht="20.25" x14ac:dyDescent="0.2">
      <c r="A22" s="131"/>
      <c r="B22" s="6" t="s">
        <v>10</v>
      </c>
      <c r="C22" s="125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v>168.8</v>
      </c>
      <c r="I22" s="10">
        <f t="shared" si="1"/>
        <v>202.56</v>
      </c>
    </row>
    <row r="23" spans="1:9" ht="20.25" x14ac:dyDescent="0.2">
      <c r="A23" s="137" t="s">
        <v>64</v>
      </c>
      <c r="B23" s="6" t="s">
        <v>59</v>
      </c>
      <c r="C23" s="123">
        <v>3</v>
      </c>
      <c r="D23" s="9">
        <f>D20*0.8</f>
        <v>66.75200000000001</v>
      </c>
      <c r="E23" s="9">
        <f>E20*0.8</f>
        <v>73.921164800000014</v>
      </c>
      <c r="F23" s="10">
        <f t="shared" ref="F23:F28" si="2">E23*120%</f>
        <v>88.705397760000011</v>
      </c>
      <c r="G23" s="50">
        <f>G20*0.8</f>
        <v>94.720000000000013</v>
      </c>
      <c r="H23" s="50">
        <f>H17*0.8</f>
        <v>180.22400000000005</v>
      </c>
      <c r="I23" s="10">
        <f t="shared" ref="I23:I28" si="3">H23*1.2</f>
        <v>216.26880000000006</v>
      </c>
    </row>
    <row r="24" spans="1:9" ht="20.25" x14ac:dyDescent="0.2">
      <c r="A24" s="138"/>
      <c r="B24" s="6" t="s">
        <v>42</v>
      </c>
      <c r="C24" s="124"/>
      <c r="D24" s="9">
        <f>D23*1.2</f>
        <v>80.102400000000003</v>
      </c>
      <c r="E24" s="9">
        <f>E23*1.2</f>
        <v>88.705397760000011</v>
      </c>
      <c r="F24" s="10">
        <f t="shared" si="2"/>
        <v>106.44647731200001</v>
      </c>
      <c r="G24" s="50">
        <f>G23*1.2</f>
        <v>113.66400000000002</v>
      </c>
      <c r="H24" s="50">
        <f t="shared" ref="H24:H28" si="4">H18*0.8</f>
        <v>216.256</v>
      </c>
      <c r="I24" s="10">
        <f t="shared" si="3"/>
        <v>259.50720000000001</v>
      </c>
    </row>
    <row r="25" spans="1:9" ht="20.25" x14ac:dyDescent="0.2">
      <c r="A25" s="138"/>
      <c r="B25" s="6" t="s">
        <v>10</v>
      </c>
      <c r="C25" s="125"/>
      <c r="D25" s="9">
        <f>D23*1.3</f>
        <v>86.777600000000021</v>
      </c>
      <c r="E25" s="9">
        <f>E23*1.3</f>
        <v>96.097514240000024</v>
      </c>
      <c r="F25" s="10">
        <f t="shared" si="2"/>
        <v>115.31701708800003</v>
      </c>
      <c r="G25" s="50">
        <f>G23*1.3</f>
        <v>123.13600000000002</v>
      </c>
      <c r="H25" s="50">
        <f t="shared" si="4"/>
        <v>234.30400000000006</v>
      </c>
      <c r="I25" s="10">
        <f t="shared" si="3"/>
        <v>281.16480000000007</v>
      </c>
    </row>
    <row r="26" spans="1:9" ht="20.25" x14ac:dyDescent="0.2">
      <c r="A26" s="138"/>
      <c r="B26" s="6" t="s">
        <v>59</v>
      </c>
      <c r="C26" s="123">
        <v>4</v>
      </c>
      <c r="D26" s="9">
        <f>D20*0.56</f>
        <v>46.726400000000012</v>
      </c>
      <c r="E26" s="9">
        <f>E20*0.56</f>
        <v>51.744815360000011</v>
      </c>
      <c r="F26" s="10">
        <f t="shared" si="2"/>
        <v>62.093778432000008</v>
      </c>
      <c r="G26" s="50">
        <f>G20*0.37</f>
        <v>43.808</v>
      </c>
      <c r="H26" s="50">
        <f t="shared" si="4"/>
        <v>112.64000000000001</v>
      </c>
      <c r="I26" s="10">
        <f t="shared" si="3"/>
        <v>135.16800000000001</v>
      </c>
    </row>
    <row r="27" spans="1:9" ht="20.25" x14ac:dyDescent="0.2">
      <c r="A27" s="138"/>
      <c r="B27" s="6" t="s">
        <v>42</v>
      </c>
      <c r="C27" s="124"/>
      <c r="D27" s="9">
        <f>D26*1.2</f>
        <v>56.071680000000015</v>
      </c>
      <c r="E27" s="9">
        <f>E26*1.2</f>
        <v>62.093778432000008</v>
      </c>
      <c r="F27" s="10">
        <f t="shared" si="2"/>
        <v>74.512534118400012</v>
      </c>
      <c r="G27" s="50">
        <f>ROUND(G26*1.08,0.01)</f>
        <v>47</v>
      </c>
      <c r="H27" s="50">
        <f t="shared" si="4"/>
        <v>121.60000000000001</v>
      </c>
      <c r="I27" s="10">
        <f t="shared" si="3"/>
        <v>145.92000000000002</v>
      </c>
    </row>
    <row r="28" spans="1:9" ht="20.25" x14ac:dyDescent="0.2">
      <c r="A28" s="139"/>
      <c r="B28" s="6" t="s">
        <v>10</v>
      </c>
      <c r="C28" s="125"/>
      <c r="D28" s="9">
        <f>D26*1.3</f>
        <v>60.744320000000016</v>
      </c>
      <c r="E28" s="9">
        <f>E26*1.3</f>
        <v>67.268259968000024</v>
      </c>
      <c r="F28" s="10">
        <f t="shared" si="2"/>
        <v>80.721911961600028</v>
      </c>
      <c r="G28" s="50">
        <f>ROUND(G26*1.2,0.01)</f>
        <v>53</v>
      </c>
      <c r="H28" s="50">
        <f t="shared" si="4"/>
        <v>135.04000000000002</v>
      </c>
      <c r="I28" s="10">
        <f t="shared" si="3"/>
        <v>162.04800000000003</v>
      </c>
    </row>
    <row r="29" spans="1:9" ht="20.25" x14ac:dyDescent="0.2">
      <c r="A29" s="132" t="s">
        <v>32</v>
      </c>
      <c r="B29" s="6" t="s">
        <v>59</v>
      </c>
      <c r="C29" s="123">
        <v>1</v>
      </c>
      <c r="D29" s="9">
        <f>D32*1.2</f>
        <v>117</v>
      </c>
      <c r="E29" s="9">
        <f>E32*1.2</f>
        <v>124.80389999999998</v>
      </c>
      <c r="F29" s="10">
        <f t="shared" si="0"/>
        <v>149.76467999999997</v>
      </c>
      <c r="G29" s="50">
        <f>G32*1.2</f>
        <v>276</v>
      </c>
      <c r="H29" s="50">
        <v>230.4</v>
      </c>
      <c r="I29" s="10">
        <f t="shared" si="1"/>
        <v>276.48</v>
      </c>
    </row>
    <row r="30" spans="1:9" ht="20.25" x14ac:dyDescent="0.2">
      <c r="A30" s="132"/>
      <c r="B30" s="6" t="s">
        <v>42</v>
      </c>
      <c r="C30" s="124"/>
      <c r="D30" s="9">
        <f>D29*1.2</f>
        <v>140.4</v>
      </c>
      <c r="E30" s="9">
        <f>E29*1.2</f>
        <v>149.76467999999997</v>
      </c>
      <c r="F30" s="10">
        <f t="shared" si="0"/>
        <v>179.71761599999996</v>
      </c>
      <c r="G30" s="50">
        <f>G29*1.2</f>
        <v>331.2</v>
      </c>
      <c r="H30" s="50">
        <v>276.47999999999996</v>
      </c>
      <c r="I30" s="10">
        <f t="shared" si="1"/>
        <v>331.77599999999995</v>
      </c>
    </row>
    <row r="31" spans="1:9" ht="20.25" x14ac:dyDescent="0.2">
      <c r="A31" s="132"/>
      <c r="B31" s="6" t="s">
        <v>10</v>
      </c>
      <c r="C31" s="125"/>
      <c r="D31" s="9">
        <f>D29*1.3</f>
        <v>152.1</v>
      </c>
      <c r="E31" s="9">
        <f>E29*1.3</f>
        <v>162.24507</v>
      </c>
      <c r="F31" s="10">
        <f t="shared" si="0"/>
        <v>194.694084</v>
      </c>
      <c r="G31" s="50">
        <f>G29*1.3</f>
        <v>358.8</v>
      </c>
      <c r="H31" s="50">
        <v>299.52000000000004</v>
      </c>
      <c r="I31" s="10">
        <f t="shared" si="1"/>
        <v>359.42400000000004</v>
      </c>
    </row>
    <row r="32" spans="1:9" ht="20.25" x14ac:dyDescent="0.2">
      <c r="A32" s="132"/>
      <c r="B32" s="6" t="s">
        <v>59</v>
      </c>
      <c r="C32" s="123">
        <v>2</v>
      </c>
      <c r="D32" s="12">
        <v>97.5</v>
      </c>
      <c r="E32" s="12">
        <f>D32*106.67%</f>
        <v>104.00324999999999</v>
      </c>
      <c r="F32" s="10">
        <f t="shared" si="0"/>
        <v>124.80389999999998</v>
      </c>
      <c r="G32" s="51">
        <v>230</v>
      </c>
      <c r="H32" s="50">
        <v>192</v>
      </c>
      <c r="I32" s="10">
        <f t="shared" si="1"/>
        <v>230.39999999999998</v>
      </c>
    </row>
    <row r="33" spans="1:9" ht="20.25" x14ac:dyDescent="0.2">
      <c r="A33" s="132"/>
      <c r="B33" s="6" t="s">
        <v>42</v>
      </c>
      <c r="C33" s="124"/>
      <c r="D33" s="9">
        <f>D32*1.2</f>
        <v>117</v>
      </c>
      <c r="E33" s="9">
        <f>E32*1.2</f>
        <v>124.80389999999998</v>
      </c>
      <c r="F33" s="10">
        <f t="shared" si="0"/>
        <v>149.76467999999997</v>
      </c>
      <c r="G33" s="50">
        <f>G32*1.2</f>
        <v>276</v>
      </c>
      <c r="H33" s="50">
        <v>230.4</v>
      </c>
      <c r="I33" s="10">
        <f t="shared" si="1"/>
        <v>276.48</v>
      </c>
    </row>
    <row r="34" spans="1:9" ht="20.25" x14ac:dyDescent="0.2">
      <c r="A34" s="132"/>
      <c r="B34" s="6" t="s">
        <v>10</v>
      </c>
      <c r="C34" s="125"/>
      <c r="D34" s="9">
        <f>D32*1.3</f>
        <v>126.75</v>
      </c>
      <c r="E34" s="9">
        <f>E32*1.3</f>
        <v>135.20422500000001</v>
      </c>
      <c r="F34" s="10">
        <f t="shared" si="0"/>
        <v>162.24507</v>
      </c>
      <c r="G34" s="50">
        <f>G32*1.3</f>
        <v>299</v>
      </c>
      <c r="H34" s="50">
        <v>249.60000000000002</v>
      </c>
      <c r="I34" s="10">
        <f t="shared" si="1"/>
        <v>299.52000000000004</v>
      </c>
    </row>
    <row r="35" spans="1:9" ht="20.25" x14ac:dyDescent="0.2">
      <c r="A35" s="132"/>
      <c r="B35" s="6" t="s">
        <v>59</v>
      </c>
      <c r="C35" s="123">
        <v>3</v>
      </c>
      <c r="D35" s="9">
        <f>D32*0.8</f>
        <v>78</v>
      </c>
      <c r="E35" s="9">
        <f>E32*0.8</f>
        <v>83.202600000000004</v>
      </c>
      <c r="F35" s="10">
        <f t="shared" si="0"/>
        <v>99.843119999999999</v>
      </c>
      <c r="G35" s="50">
        <f>G32*0.8</f>
        <v>184</v>
      </c>
      <c r="H35" s="50">
        <v>153.60000000000002</v>
      </c>
      <c r="I35" s="10">
        <f t="shared" si="1"/>
        <v>184.32000000000002</v>
      </c>
    </row>
    <row r="36" spans="1:9" ht="20.25" x14ac:dyDescent="0.2">
      <c r="A36" s="132"/>
      <c r="B36" s="6" t="s">
        <v>42</v>
      </c>
      <c r="C36" s="124"/>
      <c r="D36" s="9">
        <f>D35*1.2</f>
        <v>93.6</v>
      </c>
      <c r="E36" s="9">
        <f>E35*1.2</f>
        <v>99.843119999999999</v>
      </c>
      <c r="F36" s="10">
        <f t="shared" si="0"/>
        <v>119.81174399999999</v>
      </c>
      <c r="G36" s="50">
        <f>G35*1.2</f>
        <v>220.79999999999998</v>
      </c>
      <c r="H36" s="50">
        <v>184.32</v>
      </c>
      <c r="I36" s="10">
        <f t="shared" si="1"/>
        <v>221.184</v>
      </c>
    </row>
    <row r="37" spans="1:9" ht="20.25" x14ac:dyDescent="0.2">
      <c r="A37" s="132"/>
      <c r="B37" s="6" t="s">
        <v>10</v>
      </c>
      <c r="C37" s="125"/>
      <c r="D37" s="9">
        <f>D35*1.3</f>
        <v>101.4</v>
      </c>
      <c r="E37" s="9">
        <f>E35*1.3</f>
        <v>108.16338</v>
      </c>
      <c r="F37" s="10">
        <f t="shared" si="0"/>
        <v>129.79605599999999</v>
      </c>
      <c r="G37" s="50">
        <f>G35*1.3</f>
        <v>239.20000000000002</v>
      </c>
      <c r="H37" s="50">
        <v>199.68000000000004</v>
      </c>
      <c r="I37" s="10">
        <f t="shared" si="1"/>
        <v>239.61600000000004</v>
      </c>
    </row>
    <row r="38" spans="1:9" ht="20.25" x14ac:dyDescent="0.2">
      <c r="A38" s="132"/>
      <c r="B38" s="6" t="s">
        <v>59</v>
      </c>
      <c r="C38" s="123">
        <v>4</v>
      </c>
      <c r="D38" s="9">
        <f>D32*0.56</f>
        <v>54.600000000000009</v>
      </c>
      <c r="E38" s="9">
        <f>E32*0.56</f>
        <v>58.241820000000004</v>
      </c>
      <c r="F38" s="10">
        <f t="shared" si="0"/>
        <v>69.890184000000005</v>
      </c>
      <c r="G38" s="50">
        <f>G32*0.46</f>
        <v>105.80000000000001</v>
      </c>
      <c r="H38" s="50">
        <v>96</v>
      </c>
      <c r="I38" s="10">
        <f t="shared" si="1"/>
        <v>115.19999999999999</v>
      </c>
    </row>
    <row r="39" spans="1:9" ht="20.25" x14ac:dyDescent="0.2">
      <c r="A39" s="132"/>
      <c r="B39" s="6" t="s">
        <v>42</v>
      </c>
      <c r="C39" s="124"/>
      <c r="D39" s="9">
        <f>D38*1.2</f>
        <v>65.52000000000001</v>
      </c>
      <c r="E39" s="9">
        <f>E38*1.2</f>
        <v>69.890184000000005</v>
      </c>
      <c r="F39" s="10">
        <f t="shared" si="0"/>
        <v>83.868220800000003</v>
      </c>
      <c r="G39" s="50">
        <f>G38*1.2</f>
        <v>126.96000000000001</v>
      </c>
      <c r="H39" s="50">
        <v>115.2</v>
      </c>
      <c r="I39" s="10">
        <f t="shared" si="1"/>
        <v>138.24</v>
      </c>
    </row>
    <row r="40" spans="1:9" ht="20.25" x14ac:dyDescent="0.2">
      <c r="A40" s="132"/>
      <c r="B40" s="6" t="s">
        <v>10</v>
      </c>
      <c r="C40" s="125"/>
      <c r="D40" s="9">
        <f>D38*1.3</f>
        <v>70.980000000000018</v>
      </c>
      <c r="E40" s="9">
        <f>E38*1.3</f>
        <v>75.714366000000012</v>
      </c>
      <c r="F40" s="10">
        <f t="shared" si="0"/>
        <v>90.857239200000009</v>
      </c>
      <c r="G40" s="50">
        <f>G38*1.3</f>
        <v>137.54000000000002</v>
      </c>
      <c r="H40" s="50">
        <v>124.80000000000001</v>
      </c>
      <c r="I40" s="10">
        <f t="shared" si="1"/>
        <v>149.76000000000002</v>
      </c>
    </row>
    <row r="41" spans="1:9" ht="20.25" hidden="1" x14ac:dyDescent="0.2">
      <c r="A41" s="132" t="s">
        <v>52</v>
      </c>
      <c r="B41" s="6" t="s">
        <v>38</v>
      </c>
      <c r="C41" s="123">
        <v>1</v>
      </c>
      <c r="D41" s="9">
        <f>D44*1.2</f>
        <v>153.35999999999999</v>
      </c>
      <c r="E41" s="9">
        <f>E44*1.2</f>
        <v>165.598128</v>
      </c>
      <c r="F41" s="10">
        <f t="shared" si="0"/>
        <v>198.71775360000001</v>
      </c>
      <c r="G41" s="50">
        <f>G44*1.2</f>
        <v>324</v>
      </c>
      <c r="H41" s="50"/>
      <c r="I41" s="10">
        <f t="shared" si="1"/>
        <v>0</v>
      </c>
    </row>
    <row r="42" spans="1:9" ht="20.25" hidden="1" x14ac:dyDescent="0.2">
      <c r="A42" s="132"/>
      <c r="B42" s="6" t="s">
        <v>42</v>
      </c>
      <c r="C42" s="124"/>
      <c r="D42" s="9">
        <f>D41*1.2</f>
        <v>184.03199999999998</v>
      </c>
      <c r="E42" s="9">
        <f>E41*1.2</f>
        <v>198.71775360000001</v>
      </c>
      <c r="F42" s="10">
        <f t="shared" si="0"/>
        <v>238.46130432000001</v>
      </c>
      <c r="G42" s="50">
        <f>G41*1.2</f>
        <v>388.8</v>
      </c>
      <c r="H42" s="50"/>
      <c r="I42" s="10">
        <f t="shared" si="1"/>
        <v>0</v>
      </c>
    </row>
    <row r="43" spans="1:9" ht="20.25" hidden="1" x14ac:dyDescent="0.2">
      <c r="A43" s="132"/>
      <c r="B43" s="6" t="s">
        <v>10</v>
      </c>
      <c r="C43" s="125"/>
      <c r="D43" s="9">
        <f>D41*1.3</f>
        <v>199.36799999999999</v>
      </c>
      <c r="E43" s="9">
        <f>E41*1.3</f>
        <v>215.27756640000001</v>
      </c>
      <c r="F43" s="10">
        <f t="shared" si="0"/>
        <v>258.33307968000003</v>
      </c>
      <c r="G43" s="50">
        <f>G41*1.3</f>
        <v>421.2</v>
      </c>
      <c r="H43" s="50"/>
      <c r="I43" s="10">
        <f t="shared" si="1"/>
        <v>0</v>
      </c>
    </row>
    <row r="44" spans="1:9" ht="20.25" hidden="1" x14ac:dyDescent="0.2">
      <c r="A44" s="132"/>
      <c r="B44" s="6" t="s">
        <v>38</v>
      </c>
      <c r="C44" s="123">
        <v>2</v>
      </c>
      <c r="D44" s="12">
        <v>127.8</v>
      </c>
      <c r="E44" s="12">
        <f>D44*107.98%</f>
        <v>137.99844000000002</v>
      </c>
      <c r="F44" s="10">
        <f t="shared" si="0"/>
        <v>165.598128</v>
      </c>
      <c r="G44" s="51">
        <v>270</v>
      </c>
      <c r="H44" s="51"/>
      <c r="I44" s="10">
        <f t="shared" si="1"/>
        <v>0</v>
      </c>
    </row>
    <row r="45" spans="1:9" ht="20.25" hidden="1" x14ac:dyDescent="0.2">
      <c r="A45" s="132"/>
      <c r="B45" s="6" t="s">
        <v>42</v>
      </c>
      <c r="C45" s="124"/>
      <c r="D45" s="9">
        <f>D44*1.2</f>
        <v>153.35999999999999</v>
      </c>
      <c r="E45" s="9">
        <f>E44*1.2</f>
        <v>165.598128</v>
      </c>
      <c r="F45" s="10">
        <f t="shared" si="0"/>
        <v>198.71775360000001</v>
      </c>
      <c r="G45" s="50">
        <f>G44*1.2</f>
        <v>324</v>
      </c>
      <c r="H45" s="50"/>
      <c r="I45" s="10">
        <f t="shared" si="1"/>
        <v>0</v>
      </c>
    </row>
    <row r="46" spans="1:9" ht="20.25" hidden="1" x14ac:dyDescent="0.2">
      <c r="A46" s="132"/>
      <c r="B46" s="6" t="s">
        <v>10</v>
      </c>
      <c r="C46" s="125"/>
      <c r="D46" s="9">
        <f>D44*1.3</f>
        <v>166.14000000000001</v>
      </c>
      <c r="E46" s="9">
        <f>E44*1.3</f>
        <v>179.39797200000004</v>
      </c>
      <c r="F46" s="10">
        <f t="shared" si="0"/>
        <v>215.27756640000004</v>
      </c>
      <c r="G46" s="50">
        <f>G44*1.3</f>
        <v>351</v>
      </c>
      <c r="H46" s="50"/>
      <c r="I46" s="10">
        <f t="shared" si="1"/>
        <v>0</v>
      </c>
    </row>
    <row r="47" spans="1:9" ht="20.25" hidden="1" x14ac:dyDescent="0.2">
      <c r="A47" s="132"/>
      <c r="B47" s="6" t="s">
        <v>38</v>
      </c>
      <c r="C47" s="123">
        <v>3</v>
      </c>
      <c r="D47" s="9">
        <f>D44*0.8</f>
        <v>102.24000000000001</v>
      </c>
      <c r="E47" s="9">
        <f>E44*0.8</f>
        <v>110.39875200000002</v>
      </c>
      <c r="F47" s="10">
        <f t="shared" si="0"/>
        <v>132.47850240000002</v>
      </c>
      <c r="G47" s="50">
        <f>G44*0.8</f>
        <v>216</v>
      </c>
      <c r="H47" s="50"/>
      <c r="I47" s="10">
        <f t="shared" si="1"/>
        <v>0</v>
      </c>
    </row>
    <row r="48" spans="1:9" ht="20.25" hidden="1" x14ac:dyDescent="0.2">
      <c r="A48" s="132"/>
      <c r="B48" s="6" t="s">
        <v>42</v>
      </c>
      <c r="C48" s="124"/>
      <c r="D48" s="9">
        <f>D47*1.2</f>
        <v>122.688</v>
      </c>
      <c r="E48" s="9">
        <f>E47*1.2</f>
        <v>132.47850240000002</v>
      </c>
      <c r="F48" s="10">
        <f t="shared" si="0"/>
        <v>158.97420288000004</v>
      </c>
      <c r="G48" s="50">
        <f>G47*1.2</f>
        <v>259.2</v>
      </c>
      <c r="H48" s="50"/>
      <c r="I48" s="10">
        <f t="shared" si="1"/>
        <v>0</v>
      </c>
    </row>
    <row r="49" spans="1:18" ht="20.25" hidden="1" x14ac:dyDescent="0.2">
      <c r="A49" s="135"/>
      <c r="B49" s="13" t="s">
        <v>10</v>
      </c>
      <c r="C49" s="125"/>
      <c r="D49" s="14">
        <f>D47*1.3</f>
        <v>132.91200000000001</v>
      </c>
      <c r="E49" s="14">
        <f>E47*1.3</f>
        <v>143.51837760000004</v>
      </c>
      <c r="F49" s="10">
        <f t="shared" si="0"/>
        <v>172.22205312000003</v>
      </c>
      <c r="G49" s="52">
        <f>G47*1.3</f>
        <v>280.8</v>
      </c>
      <c r="H49" s="52"/>
      <c r="I49" s="10">
        <f t="shared" si="1"/>
        <v>0</v>
      </c>
    </row>
    <row r="50" spans="1:18" ht="20.25" hidden="1" x14ac:dyDescent="0.2">
      <c r="A50" s="132" t="s">
        <v>34</v>
      </c>
      <c r="B50" s="6" t="s">
        <v>38</v>
      </c>
      <c r="C50" s="123">
        <v>1</v>
      </c>
      <c r="D50" s="9">
        <f>D53*1.2</f>
        <v>103.44</v>
      </c>
      <c r="E50" s="9">
        <f>E53*1.2</f>
        <v>111.601416</v>
      </c>
      <c r="F50" s="10">
        <f t="shared" si="0"/>
        <v>133.92169920000001</v>
      </c>
      <c r="G50" s="50">
        <f>G53*1.2</f>
        <v>252</v>
      </c>
      <c r="H50" s="50"/>
      <c r="I50" s="10">
        <f t="shared" si="1"/>
        <v>0</v>
      </c>
    </row>
    <row r="51" spans="1:18" ht="20.25" hidden="1" x14ac:dyDescent="0.2">
      <c r="A51" s="132"/>
      <c r="B51" s="6" t="s">
        <v>42</v>
      </c>
      <c r="C51" s="124"/>
      <c r="D51" s="9">
        <f>D50*1.2</f>
        <v>124.12799999999999</v>
      </c>
      <c r="E51" s="9">
        <f>E50*1.2</f>
        <v>133.92169920000001</v>
      </c>
      <c r="F51" s="10">
        <f t="shared" si="0"/>
        <v>160.70603904000001</v>
      </c>
      <c r="G51" s="50">
        <f>G50*1.2</f>
        <v>302.39999999999998</v>
      </c>
      <c r="H51" s="50"/>
      <c r="I51" s="10">
        <f t="shared" si="1"/>
        <v>0</v>
      </c>
      <c r="R51" t="s">
        <v>2</v>
      </c>
    </row>
    <row r="52" spans="1:18" ht="20.25" hidden="1" x14ac:dyDescent="0.2">
      <c r="A52" s="132"/>
      <c r="B52" s="6" t="s">
        <v>10</v>
      </c>
      <c r="C52" s="125"/>
      <c r="D52" s="9">
        <f>D50*1.3</f>
        <v>134.47200000000001</v>
      </c>
      <c r="E52" s="9">
        <f>E50*1.3</f>
        <v>145.08184080000001</v>
      </c>
      <c r="F52" s="10">
        <f t="shared" si="0"/>
        <v>174.09820895999999</v>
      </c>
      <c r="G52" s="50">
        <f>G50*1.3</f>
        <v>327.60000000000002</v>
      </c>
      <c r="H52" s="50"/>
      <c r="I52" s="10">
        <f t="shared" si="1"/>
        <v>0</v>
      </c>
    </row>
    <row r="53" spans="1:18" ht="20.25" hidden="1" x14ac:dyDescent="0.2">
      <c r="A53" s="132"/>
      <c r="B53" s="6" t="s">
        <v>38</v>
      </c>
      <c r="C53" s="123">
        <v>2</v>
      </c>
      <c r="D53" s="12">
        <v>86.2</v>
      </c>
      <c r="E53" s="12">
        <f>D53*107.89%</f>
        <v>93.001180000000005</v>
      </c>
      <c r="F53" s="10">
        <f t="shared" si="0"/>
        <v>111.601416</v>
      </c>
      <c r="G53" s="51">
        <v>210</v>
      </c>
      <c r="H53" s="51"/>
      <c r="I53" s="10">
        <f t="shared" si="1"/>
        <v>0</v>
      </c>
    </row>
    <row r="54" spans="1:18" ht="20.25" hidden="1" x14ac:dyDescent="0.2">
      <c r="A54" s="132"/>
      <c r="B54" s="6" t="s">
        <v>42</v>
      </c>
      <c r="C54" s="124"/>
      <c r="D54" s="9">
        <f>D53*1.2</f>
        <v>103.44</v>
      </c>
      <c r="E54" s="9">
        <f>E53*1.2</f>
        <v>111.601416</v>
      </c>
      <c r="F54" s="10">
        <f t="shared" si="0"/>
        <v>133.92169920000001</v>
      </c>
      <c r="G54" s="50">
        <f>G53*1.2</f>
        <v>252</v>
      </c>
      <c r="H54" s="50"/>
      <c r="I54" s="10">
        <f t="shared" si="1"/>
        <v>0</v>
      </c>
    </row>
    <row r="55" spans="1:18" ht="20.25" hidden="1" x14ac:dyDescent="0.2">
      <c r="A55" s="132"/>
      <c r="B55" s="6" t="s">
        <v>10</v>
      </c>
      <c r="C55" s="125"/>
      <c r="D55" s="9">
        <f>D53*1.3</f>
        <v>112.06</v>
      </c>
      <c r="E55" s="9">
        <f>E53*1.3</f>
        <v>120.90153400000001</v>
      </c>
      <c r="F55" s="10">
        <f t="shared" si="0"/>
        <v>145.08184080000001</v>
      </c>
      <c r="G55" s="50">
        <f>G53*1.3</f>
        <v>273</v>
      </c>
      <c r="H55" s="50"/>
      <c r="I55" s="10">
        <f t="shared" si="1"/>
        <v>0</v>
      </c>
    </row>
    <row r="56" spans="1:18" ht="20.25" hidden="1" x14ac:dyDescent="0.2">
      <c r="A56" s="132"/>
      <c r="B56" s="6" t="s">
        <v>38</v>
      </c>
      <c r="C56" s="123">
        <v>3</v>
      </c>
      <c r="D56" s="9">
        <f>D53*0.8</f>
        <v>68.960000000000008</v>
      </c>
      <c r="E56" s="9">
        <f>E53*0.8</f>
        <v>74.40094400000001</v>
      </c>
      <c r="F56" s="10">
        <f t="shared" si="0"/>
        <v>89.281132800000009</v>
      </c>
      <c r="G56" s="50">
        <f>G53*0.8</f>
        <v>168</v>
      </c>
      <c r="H56" s="50"/>
      <c r="I56" s="10">
        <f t="shared" si="1"/>
        <v>0</v>
      </c>
      <c r="N56" s="34"/>
      <c r="O56" s="34"/>
    </row>
    <row r="57" spans="1:18" ht="20.25" hidden="1" x14ac:dyDescent="0.2">
      <c r="A57" s="132"/>
      <c r="B57" s="6" t="s">
        <v>42</v>
      </c>
      <c r="C57" s="124"/>
      <c r="D57" s="9">
        <f>D56*1.2</f>
        <v>82.75200000000001</v>
      </c>
      <c r="E57" s="9">
        <f>E56*1.2</f>
        <v>89.281132800000009</v>
      </c>
      <c r="F57" s="10">
        <f t="shared" si="0"/>
        <v>107.13735936</v>
      </c>
      <c r="G57" s="50">
        <f>G56*1.2</f>
        <v>201.6</v>
      </c>
      <c r="H57" s="50"/>
      <c r="I57" s="10">
        <f t="shared" si="1"/>
        <v>0</v>
      </c>
      <c r="N57" s="34"/>
      <c r="O57" s="34"/>
    </row>
    <row r="58" spans="1:18" ht="20.25" hidden="1" x14ac:dyDescent="0.2">
      <c r="A58" s="135"/>
      <c r="B58" s="13" t="s">
        <v>10</v>
      </c>
      <c r="C58" s="125"/>
      <c r="D58" s="14">
        <f>D56*1.3</f>
        <v>89.64800000000001</v>
      </c>
      <c r="E58" s="14">
        <f>E56*1.3</f>
        <v>96.721227200000016</v>
      </c>
      <c r="F58" s="10">
        <f t="shared" si="0"/>
        <v>116.06547264000001</v>
      </c>
      <c r="G58" s="52">
        <f>G56*1.3</f>
        <v>218.4</v>
      </c>
      <c r="H58" s="52"/>
      <c r="I58" s="10">
        <f t="shared" si="1"/>
        <v>0</v>
      </c>
      <c r="N58" s="34"/>
      <c r="O58" s="34"/>
    </row>
    <row r="59" spans="1:18" ht="20.25" x14ac:dyDescent="0.2">
      <c r="A59" s="65" t="s">
        <v>48</v>
      </c>
      <c r="B59" s="13"/>
      <c r="C59" s="60" t="s">
        <v>65</v>
      </c>
      <c r="D59" s="14"/>
      <c r="E59" s="14"/>
      <c r="F59" s="66"/>
      <c r="G59" s="52"/>
      <c r="H59" s="52">
        <f>128*0.5</f>
        <v>64</v>
      </c>
      <c r="I59" s="10">
        <f t="shared" si="1"/>
        <v>76.8</v>
      </c>
      <c r="N59" s="34"/>
      <c r="O59" s="34"/>
    </row>
    <row r="60" spans="1:18" ht="39" x14ac:dyDescent="0.2">
      <c r="A60" s="133" t="s">
        <v>43</v>
      </c>
      <c r="B60" s="46" t="s">
        <v>50</v>
      </c>
      <c r="C60" s="38" t="s">
        <v>21</v>
      </c>
      <c r="D60" s="40">
        <v>50</v>
      </c>
      <c r="E60" s="40">
        <v>60</v>
      </c>
      <c r="F60" s="40">
        <f>E60*120%</f>
        <v>72</v>
      </c>
      <c r="G60" s="40">
        <v>100</v>
      </c>
      <c r="H60" s="50">
        <v>88</v>
      </c>
      <c r="I60" s="10">
        <f t="shared" si="1"/>
        <v>105.6</v>
      </c>
      <c r="N60" s="42"/>
      <c r="O60" s="42"/>
    </row>
    <row r="61" spans="1:18" ht="58.5" x14ac:dyDescent="0.2">
      <c r="A61" s="134"/>
      <c r="B61" s="44" t="s">
        <v>51</v>
      </c>
      <c r="C61" s="43" t="s">
        <v>21</v>
      </c>
      <c r="D61" s="47"/>
      <c r="E61" s="47">
        <v>80</v>
      </c>
      <c r="F61" s="47">
        <f>E61*120%</f>
        <v>96</v>
      </c>
      <c r="G61" s="47">
        <v>120</v>
      </c>
      <c r="H61" s="50">
        <v>105.60000000000001</v>
      </c>
      <c r="I61" s="10">
        <f t="shared" si="1"/>
        <v>126.72</v>
      </c>
      <c r="N61" s="42"/>
      <c r="O61" s="42"/>
    </row>
    <row r="62" spans="1:18" ht="20.25" hidden="1" x14ac:dyDescent="0.2">
      <c r="A62" s="37"/>
      <c r="B62" s="39"/>
      <c r="C62" s="43" t="s">
        <v>35</v>
      </c>
      <c r="D62" s="41"/>
      <c r="E62" s="41"/>
      <c r="F62" s="47">
        <f t="shared" ref="F62:F63" si="5">E62*120%</f>
        <v>0</v>
      </c>
      <c r="G62" s="41"/>
      <c r="H62" s="41"/>
      <c r="I62" s="47" t="e">
        <f>#REF!*120%</f>
        <v>#REF!</v>
      </c>
      <c r="N62" s="42"/>
      <c r="O62" s="42"/>
    </row>
    <row r="63" spans="1:18" ht="40.5" hidden="1" x14ac:dyDescent="0.2">
      <c r="A63" s="56" t="s">
        <v>36</v>
      </c>
      <c r="B63" s="39" t="s">
        <v>28</v>
      </c>
      <c r="C63" s="43" t="s">
        <v>53</v>
      </c>
      <c r="D63" s="41"/>
      <c r="E63" s="41">
        <v>60</v>
      </c>
      <c r="F63" s="47">
        <f t="shared" si="5"/>
        <v>72</v>
      </c>
      <c r="G63" s="41">
        <v>95</v>
      </c>
      <c r="H63" s="41"/>
      <c r="I63" s="47"/>
      <c r="N63" s="42"/>
      <c r="O63" s="42"/>
    </row>
    <row r="64" spans="1:18" ht="39" hidden="1" x14ac:dyDescent="0.2">
      <c r="A64" s="15" t="s">
        <v>16</v>
      </c>
      <c r="B64" s="16"/>
      <c r="C64" s="5"/>
      <c r="D64" s="10"/>
      <c r="E64" s="10"/>
      <c r="F64" s="17"/>
      <c r="G64" s="10"/>
      <c r="H64" s="10"/>
      <c r="I64" s="47"/>
      <c r="N64" s="34"/>
      <c r="O64" s="34"/>
    </row>
    <row r="65" spans="1:15" ht="19.5" hidden="1" x14ac:dyDescent="0.2">
      <c r="A65" s="15" t="s">
        <v>48</v>
      </c>
      <c r="B65" s="16"/>
      <c r="C65" s="5"/>
      <c r="D65" s="10"/>
      <c r="E65" s="10"/>
      <c r="F65" s="17"/>
      <c r="G65" s="10"/>
      <c r="H65" s="10"/>
      <c r="I65" s="47"/>
      <c r="N65" s="34"/>
      <c r="O65" s="34"/>
    </row>
    <row r="66" spans="1:15" ht="19.5" hidden="1" x14ac:dyDescent="0.2">
      <c r="A66" s="18" t="s">
        <v>11</v>
      </c>
      <c r="B66" s="19"/>
      <c r="C66" s="19"/>
      <c r="D66" s="10">
        <v>5</v>
      </c>
      <c r="E66" s="10">
        <v>5</v>
      </c>
      <c r="F66" s="10">
        <f>E66*120%</f>
        <v>6</v>
      </c>
      <c r="G66" s="10">
        <v>18</v>
      </c>
      <c r="H66" s="10"/>
      <c r="I66" s="10"/>
      <c r="N66" s="34"/>
      <c r="O66" s="34"/>
    </row>
    <row r="67" spans="1:15" ht="19.5" hidden="1" x14ac:dyDescent="0.2">
      <c r="A67" s="18" t="s">
        <v>47</v>
      </c>
      <c r="B67" s="19"/>
      <c r="C67" s="19"/>
      <c r="D67" s="10">
        <v>4</v>
      </c>
      <c r="E67" s="10">
        <v>4</v>
      </c>
      <c r="F67" s="10">
        <f t="shared" ref="F67:F69" si="6">E67*120%</f>
        <v>4.8</v>
      </c>
      <c r="G67" s="10">
        <v>12</v>
      </c>
      <c r="H67" s="10"/>
      <c r="I67" s="10"/>
    </row>
    <row r="68" spans="1:15" ht="19.5" hidden="1" x14ac:dyDescent="0.2">
      <c r="A68" s="20" t="s">
        <v>13</v>
      </c>
      <c r="B68" s="16"/>
      <c r="C68" s="5"/>
      <c r="D68" s="10">
        <v>6</v>
      </c>
      <c r="E68" s="10">
        <v>6</v>
      </c>
      <c r="F68" s="10">
        <f t="shared" si="6"/>
        <v>7.1999999999999993</v>
      </c>
      <c r="G68" s="10">
        <v>6</v>
      </c>
      <c r="H68" s="10"/>
      <c r="I68" s="10"/>
    </row>
    <row r="69" spans="1:15" ht="19.5" hidden="1" x14ac:dyDescent="0.2">
      <c r="A69" s="20" t="s">
        <v>18</v>
      </c>
      <c r="B69" s="16"/>
      <c r="C69" s="5"/>
      <c r="D69" s="10">
        <v>26</v>
      </c>
      <c r="E69" s="10">
        <v>18</v>
      </c>
      <c r="F69" s="10">
        <f t="shared" si="6"/>
        <v>21.599999999999998</v>
      </c>
      <c r="G69" s="10">
        <v>25</v>
      </c>
      <c r="H69" s="10"/>
      <c r="I69" s="10"/>
    </row>
    <row r="70" spans="1:15" ht="7.5" customHeight="1" x14ac:dyDescent="0.2">
      <c r="A70" s="21"/>
      <c r="B70" s="22"/>
      <c r="C70" s="23"/>
      <c r="D70" s="3"/>
      <c r="E70" s="3"/>
      <c r="F70" s="3"/>
      <c r="G70" s="3"/>
    </row>
    <row r="71" spans="1:15" ht="18.75" x14ac:dyDescent="0.2">
      <c r="A71" s="24" t="s">
        <v>14</v>
      </c>
      <c r="B71" s="22"/>
      <c r="C71" s="23"/>
      <c r="D71" s="3"/>
      <c r="E71" s="3"/>
      <c r="F71" s="3"/>
      <c r="G71" s="3"/>
    </row>
    <row r="72" spans="1:15" ht="20.25" x14ac:dyDescent="0.2">
      <c r="A72" s="59" t="s">
        <v>82</v>
      </c>
      <c r="B72" s="25"/>
      <c r="C72" s="23"/>
      <c r="D72" s="3"/>
      <c r="E72" s="3"/>
      <c r="F72" s="3"/>
      <c r="G72" s="3"/>
      <c r="H72" s="26"/>
    </row>
    <row r="73" spans="1:15" ht="18.75" x14ac:dyDescent="0.2">
      <c r="A73" s="24"/>
      <c r="B73" s="25"/>
      <c r="C73" s="23"/>
      <c r="D73" s="3"/>
      <c r="E73" s="3"/>
      <c r="F73" s="3"/>
      <c r="G73" s="3"/>
      <c r="H73" s="26"/>
    </row>
    <row r="74" spans="1:15" ht="18.75" x14ac:dyDescent="0.2">
      <c r="A74" s="26" t="s">
        <v>15</v>
      </c>
      <c r="B74" s="26"/>
      <c r="C74" s="26"/>
      <c r="D74" s="26" t="s">
        <v>22</v>
      </c>
      <c r="E74" s="26"/>
      <c r="F74" s="26" t="s">
        <v>22</v>
      </c>
      <c r="G74" s="26"/>
      <c r="H74" s="26"/>
    </row>
    <row r="75" spans="1:15" ht="18.75" x14ac:dyDescent="0.2">
      <c r="A75" s="26"/>
      <c r="B75" s="26"/>
      <c r="C75" s="26"/>
      <c r="D75" s="26"/>
      <c r="E75" s="26"/>
      <c r="F75" s="26"/>
      <c r="G75" s="26"/>
      <c r="H75" s="26"/>
    </row>
    <row r="76" spans="1:15" ht="18.75" x14ac:dyDescent="0.2">
      <c r="A76" s="26" t="s">
        <v>19</v>
      </c>
      <c r="B76" s="26"/>
      <c r="C76" s="26"/>
      <c r="D76" s="26" t="s">
        <v>20</v>
      </c>
      <c r="E76" s="26"/>
      <c r="F76" s="26" t="s">
        <v>26</v>
      </c>
      <c r="G76" s="26"/>
      <c r="H76" s="26"/>
    </row>
    <row r="77" spans="1:15" ht="18.75" x14ac:dyDescent="0.2">
      <c r="H77" s="26"/>
    </row>
  </sheetData>
  <mergeCells count="28">
    <mergeCell ref="A60:A61"/>
    <mergeCell ref="A41:A49"/>
    <mergeCell ref="C41:C43"/>
    <mergeCell ref="C44:C46"/>
    <mergeCell ref="C47:C49"/>
    <mergeCell ref="A50:A58"/>
    <mergeCell ref="C50:C52"/>
    <mergeCell ref="C53:C55"/>
    <mergeCell ref="C56:C58"/>
    <mergeCell ref="A29:A40"/>
    <mergeCell ref="C29:C31"/>
    <mergeCell ref="C32:C34"/>
    <mergeCell ref="C35:C37"/>
    <mergeCell ref="C38:C40"/>
    <mergeCell ref="C23:C25"/>
    <mergeCell ref="C26:C28"/>
    <mergeCell ref="A23:A28"/>
    <mergeCell ref="A8:I8"/>
    <mergeCell ref="D1:L1"/>
    <mergeCell ref="D2:L2"/>
    <mergeCell ref="E3:F3"/>
    <mergeCell ref="A6:I6"/>
    <mergeCell ref="A7:I7"/>
    <mergeCell ref="A11:A22"/>
    <mergeCell ref="C11:C13"/>
    <mergeCell ref="C14:C16"/>
    <mergeCell ref="C17:C19"/>
    <mergeCell ref="C20:C22"/>
  </mergeCells>
  <pageMargins left="0.94488188976377963" right="0.70866141732283472" top="0.74803149606299213" bottom="0.31496062992125984" header="0.31496062992125984" footer="0.31496062992125984"/>
  <pageSetup paperSize="9" scale="59" orientation="portrait" r:id="rId1"/>
  <colBreaks count="1" manualBreakCount="1">
    <brk id="9" max="6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4"/>
  <sheetViews>
    <sheetView view="pageBreakPreview" topLeftCell="A5" zoomScale="80" zoomScaleNormal="100" zoomScaleSheetLayoutView="80" workbookViewId="0">
      <selection activeCell="C37" sqref="C37"/>
    </sheetView>
  </sheetViews>
  <sheetFormatPr defaultRowHeight="12.75" x14ac:dyDescent="0.2"/>
  <cols>
    <col min="1" max="1" width="55.7109375" customWidth="1"/>
    <col min="2" max="2" width="19" customWidth="1"/>
    <col min="3" max="3" width="12.28515625" customWidth="1"/>
    <col min="4" max="4" width="19.42578125" customWidth="1"/>
    <col min="5" max="5" width="10.42578125" customWidth="1"/>
    <col min="6" max="6" width="15.85546875" customWidth="1"/>
    <col min="7" max="7" width="26.28515625" customWidth="1"/>
    <col min="12" max="13" width="11.5703125" customWidth="1"/>
    <col min="257" max="257" width="63" customWidth="1"/>
    <col min="258" max="258" width="17.28515625" customWidth="1"/>
    <col min="259" max="259" width="12.7109375" customWidth="1"/>
    <col min="260" max="260" width="19.42578125" customWidth="1"/>
    <col min="261" max="261" width="23" customWidth="1"/>
    <col min="268" max="269" width="11.5703125" customWidth="1"/>
    <col min="513" max="513" width="63" customWidth="1"/>
    <col min="514" max="514" width="17.28515625" customWidth="1"/>
    <col min="515" max="515" width="12.7109375" customWidth="1"/>
    <col min="516" max="516" width="19.42578125" customWidth="1"/>
    <col min="517" max="517" width="23" customWidth="1"/>
    <col min="524" max="525" width="11.5703125" customWidth="1"/>
    <col min="769" max="769" width="63" customWidth="1"/>
    <col min="770" max="770" width="17.28515625" customWidth="1"/>
    <col min="771" max="771" width="12.7109375" customWidth="1"/>
    <col min="772" max="772" width="19.42578125" customWidth="1"/>
    <col min="773" max="773" width="23" customWidth="1"/>
    <col min="780" max="781" width="11.5703125" customWidth="1"/>
    <col min="1025" max="1025" width="63" customWidth="1"/>
    <col min="1026" max="1026" width="17.28515625" customWidth="1"/>
    <col min="1027" max="1027" width="12.7109375" customWidth="1"/>
    <col min="1028" max="1028" width="19.42578125" customWidth="1"/>
    <col min="1029" max="1029" width="23" customWidth="1"/>
    <col min="1036" max="1037" width="11.5703125" customWidth="1"/>
    <col min="1281" max="1281" width="63" customWidth="1"/>
    <col min="1282" max="1282" width="17.28515625" customWidth="1"/>
    <col min="1283" max="1283" width="12.7109375" customWidth="1"/>
    <col min="1284" max="1284" width="19.42578125" customWidth="1"/>
    <col min="1285" max="1285" width="23" customWidth="1"/>
    <col min="1292" max="1293" width="11.5703125" customWidth="1"/>
    <col min="1537" max="1537" width="63" customWidth="1"/>
    <col min="1538" max="1538" width="17.28515625" customWidth="1"/>
    <col min="1539" max="1539" width="12.7109375" customWidth="1"/>
    <col min="1540" max="1540" width="19.42578125" customWidth="1"/>
    <col min="1541" max="1541" width="23" customWidth="1"/>
    <col min="1548" max="1549" width="11.5703125" customWidth="1"/>
    <col min="1793" max="1793" width="63" customWidth="1"/>
    <col min="1794" max="1794" width="17.28515625" customWidth="1"/>
    <col min="1795" max="1795" width="12.7109375" customWidth="1"/>
    <col min="1796" max="1796" width="19.42578125" customWidth="1"/>
    <col min="1797" max="1797" width="23" customWidth="1"/>
    <col min="1804" max="1805" width="11.5703125" customWidth="1"/>
    <col min="2049" max="2049" width="63" customWidth="1"/>
    <col min="2050" max="2050" width="17.28515625" customWidth="1"/>
    <col min="2051" max="2051" width="12.7109375" customWidth="1"/>
    <col min="2052" max="2052" width="19.42578125" customWidth="1"/>
    <col min="2053" max="2053" width="23" customWidth="1"/>
    <col min="2060" max="2061" width="11.5703125" customWidth="1"/>
    <col min="2305" max="2305" width="63" customWidth="1"/>
    <col min="2306" max="2306" width="17.28515625" customWidth="1"/>
    <col min="2307" max="2307" width="12.7109375" customWidth="1"/>
    <col min="2308" max="2308" width="19.42578125" customWidth="1"/>
    <col min="2309" max="2309" width="23" customWidth="1"/>
    <col min="2316" max="2317" width="11.5703125" customWidth="1"/>
    <col min="2561" max="2561" width="63" customWidth="1"/>
    <col min="2562" max="2562" width="17.28515625" customWidth="1"/>
    <col min="2563" max="2563" width="12.7109375" customWidth="1"/>
    <col min="2564" max="2564" width="19.42578125" customWidth="1"/>
    <col min="2565" max="2565" width="23" customWidth="1"/>
    <col min="2572" max="2573" width="11.5703125" customWidth="1"/>
    <col min="2817" max="2817" width="63" customWidth="1"/>
    <col min="2818" max="2818" width="17.28515625" customWidth="1"/>
    <col min="2819" max="2819" width="12.7109375" customWidth="1"/>
    <col min="2820" max="2820" width="19.42578125" customWidth="1"/>
    <col min="2821" max="2821" width="23" customWidth="1"/>
    <col min="2828" max="2829" width="11.5703125" customWidth="1"/>
    <col min="3073" max="3073" width="63" customWidth="1"/>
    <col min="3074" max="3074" width="17.28515625" customWidth="1"/>
    <col min="3075" max="3075" width="12.7109375" customWidth="1"/>
    <col min="3076" max="3076" width="19.42578125" customWidth="1"/>
    <col min="3077" max="3077" width="23" customWidth="1"/>
    <col min="3084" max="3085" width="11.5703125" customWidth="1"/>
    <col min="3329" max="3329" width="63" customWidth="1"/>
    <col min="3330" max="3330" width="17.28515625" customWidth="1"/>
    <col min="3331" max="3331" width="12.7109375" customWidth="1"/>
    <col min="3332" max="3332" width="19.42578125" customWidth="1"/>
    <col min="3333" max="3333" width="23" customWidth="1"/>
    <col min="3340" max="3341" width="11.5703125" customWidth="1"/>
    <col min="3585" max="3585" width="63" customWidth="1"/>
    <col min="3586" max="3586" width="17.28515625" customWidth="1"/>
    <col min="3587" max="3587" width="12.7109375" customWidth="1"/>
    <col min="3588" max="3588" width="19.42578125" customWidth="1"/>
    <col min="3589" max="3589" width="23" customWidth="1"/>
    <col min="3596" max="3597" width="11.5703125" customWidth="1"/>
    <col min="3841" max="3841" width="63" customWidth="1"/>
    <col min="3842" max="3842" width="17.28515625" customWidth="1"/>
    <col min="3843" max="3843" width="12.7109375" customWidth="1"/>
    <col min="3844" max="3844" width="19.42578125" customWidth="1"/>
    <col min="3845" max="3845" width="23" customWidth="1"/>
    <col min="3852" max="3853" width="11.5703125" customWidth="1"/>
    <col min="4097" max="4097" width="63" customWidth="1"/>
    <col min="4098" max="4098" width="17.28515625" customWidth="1"/>
    <col min="4099" max="4099" width="12.7109375" customWidth="1"/>
    <col min="4100" max="4100" width="19.42578125" customWidth="1"/>
    <col min="4101" max="4101" width="23" customWidth="1"/>
    <col min="4108" max="4109" width="11.5703125" customWidth="1"/>
    <col min="4353" max="4353" width="63" customWidth="1"/>
    <col min="4354" max="4354" width="17.28515625" customWidth="1"/>
    <col min="4355" max="4355" width="12.7109375" customWidth="1"/>
    <col min="4356" max="4356" width="19.42578125" customWidth="1"/>
    <col min="4357" max="4357" width="23" customWidth="1"/>
    <col min="4364" max="4365" width="11.5703125" customWidth="1"/>
    <col min="4609" max="4609" width="63" customWidth="1"/>
    <col min="4610" max="4610" width="17.28515625" customWidth="1"/>
    <col min="4611" max="4611" width="12.7109375" customWidth="1"/>
    <col min="4612" max="4612" width="19.42578125" customWidth="1"/>
    <col min="4613" max="4613" width="23" customWidth="1"/>
    <col min="4620" max="4621" width="11.5703125" customWidth="1"/>
    <col min="4865" max="4865" width="63" customWidth="1"/>
    <col min="4866" max="4866" width="17.28515625" customWidth="1"/>
    <col min="4867" max="4867" width="12.7109375" customWidth="1"/>
    <col min="4868" max="4868" width="19.42578125" customWidth="1"/>
    <col min="4869" max="4869" width="23" customWidth="1"/>
    <col min="4876" max="4877" width="11.5703125" customWidth="1"/>
    <col min="5121" max="5121" width="63" customWidth="1"/>
    <col min="5122" max="5122" width="17.28515625" customWidth="1"/>
    <col min="5123" max="5123" width="12.7109375" customWidth="1"/>
    <col min="5124" max="5124" width="19.42578125" customWidth="1"/>
    <col min="5125" max="5125" width="23" customWidth="1"/>
    <col min="5132" max="5133" width="11.5703125" customWidth="1"/>
    <col min="5377" max="5377" width="63" customWidth="1"/>
    <col min="5378" max="5378" width="17.28515625" customWidth="1"/>
    <col min="5379" max="5379" width="12.7109375" customWidth="1"/>
    <col min="5380" max="5380" width="19.42578125" customWidth="1"/>
    <col min="5381" max="5381" width="23" customWidth="1"/>
    <col min="5388" max="5389" width="11.5703125" customWidth="1"/>
    <col min="5633" max="5633" width="63" customWidth="1"/>
    <col min="5634" max="5634" width="17.28515625" customWidth="1"/>
    <col min="5635" max="5635" width="12.7109375" customWidth="1"/>
    <col min="5636" max="5636" width="19.42578125" customWidth="1"/>
    <col min="5637" max="5637" width="23" customWidth="1"/>
    <col min="5644" max="5645" width="11.5703125" customWidth="1"/>
    <col min="5889" max="5889" width="63" customWidth="1"/>
    <col min="5890" max="5890" width="17.28515625" customWidth="1"/>
    <col min="5891" max="5891" width="12.7109375" customWidth="1"/>
    <col min="5892" max="5892" width="19.42578125" customWidth="1"/>
    <col min="5893" max="5893" width="23" customWidth="1"/>
    <col min="5900" max="5901" width="11.5703125" customWidth="1"/>
    <col min="6145" max="6145" width="63" customWidth="1"/>
    <col min="6146" max="6146" width="17.28515625" customWidth="1"/>
    <col min="6147" max="6147" width="12.7109375" customWidth="1"/>
    <col min="6148" max="6148" width="19.42578125" customWidth="1"/>
    <col min="6149" max="6149" width="23" customWidth="1"/>
    <col min="6156" max="6157" width="11.5703125" customWidth="1"/>
    <col min="6401" max="6401" width="63" customWidth="1"/>
    <col min="6402" max="6402" width="17.28515625" customWidth="1"/>
    <col min="6403" max="6403" width="12.7109375" customWidth="1"/>
    <col min="6404" max="6404" width="19.42578125" customWidth="1"/>
    <col min="6405" max="6405" width="23" customWidth="1"/>
    <col min="6412" max="6413" width="11.5703125" customWidth="1"/>
    <col min="6657" max="6657" width="63" customWidth="1"/>
    <col min="6658" max="6658" width="17.28515625" customWidth="1"/>
    <col min="6659" max="6659" width="12.7109375" customWidth="1"/>
    <col min="6660" max="6660" width="19.42578125" customWidth="1"/>
    <col min="6661" max="6661" width="23" customWidth="1"/>
    <col min="6668" max="6669" width="11.5703125" customWidth="1"/>
    <col min="6913" max="6913" width="63" customWidth="1"/>
    <col min="6914" max="6914" width="17.28515625" customWidth="1"/>
    <col min="6915" max="6915" width="12.7109375" customWidth="1"/>
    <col min="6916" max="6916" width="19.42578125" customWidth="1"/>
    <col min="6917" max="6917" width="23" customWidth="1"/>
    <col min="6924" max="6925" width="11.5703125" customWidth="1"/>
    <col min="7169" max="7169" width="63" customWidth="1"/>
    <col min="7170" max="7170" width="17.28515625" customWidth="1"/>
    <col min="7171" max="7171" width="12.7109375" customWidth="1"/>
    <col min="7172" max="7172" width="19.42578125" customWidth="1"/>
    <col min="7173" max="7173" width="23" customWidth="1"/>
    <col min="7180" max="7181" width="11.5703125" customWidth="1"/>
    <col min="7425" max="7425" width="63" customWidth="1"/>
    <col min="7426" max="7426" width="17.28515625" customWidth="1"/>
    <col min="7427" max="7427" width="12.7109375" customWidth="1"/>
    <col min="7428" max="7428" width="19.42578125" customWidth="1"/>
    <col min="7429" max="7429" width="23" customWidth="1"/>
    <col min="7436" max="7437" width="11.5703125" customWidth="1"/>
    <col min="7681" max="7681" width="63" customWidth="1"/>
    <col min="7682" max="7682" width="17.28515625" customWidth="1"/>
    <col min="7683" max="7683" width="12.7109375" customWidth="1"/>
    <col min="7684" max="7684" width="19.42578125" customWidth="1"/>
    <col min="7685" max="7685" width="23" customWidth="1"/>
    <col min="7692" max="7693" width="11.5703125" customWidth="1"/>
    <col min="7937" max="7937" width="63" customWidth="1"/>
    <col min="7938" max="7938" width="17.28515625" customWidth="1"/>
    <col min="7939" max="7939" width="12.7109375" customWidth="1"/>
    <col min="7940" max="7940" width="19.42578125" customWidth="1"/>
    <col min="7941" max="7941" width="23" customWidth="1"/>
    <col min="7948" max="7949" width="11.5703125" customWidth="1"/>
    <col min="8193" max="8193" width="63" customWidth="1"/>
    <col min="8194" max="8194" width="17.28515625" customWidth="1"/>
    <col min="8195" max="8195" width="12.7109375" customWidth="1"/>
    <col min="8196" max="8196" width="19.42578125" customWidth="1"/>
    <col min="8197" max="8197" width="23" customWidth="1"/>
    <col min="8204" max="8205" width="11.5703125" customWidth="1"/>
    <col min="8449" max="8449" width="63" customWidth="1"/>
    <col min="8450" max="8450" width="17.28515625" customWidth="1"/>
    <col min="8451" max="8451" width="12.7109375" customWidth="1"/>
    <col min="8452" max="8452" width="19.42578125" customWidth="1"/>
    <col min="8453" max="8453" width="23" customWidth="1"/>
    <col min="8460" max="8461" width="11.5703125" customWidth="1"/>
    <col min="8705" max="8705" width="63" customWidth="1"/>
    <col min="8706" max="8706" width="17.28515625" customWidth="1"/>
    <col min="8707" max="8707" width="12.7109375" customWidth="1"/>
    <col min="8708" max="8708" width="19.42578125" customWidth="1"/>
    <col min="8709" max="8709" width="23" customWidth="1"/>
    <col min="8716" max="8717" width="11.5703125" customWidth="1"/>
    <col min="8961" max="8961" width="63" customWidth="1"/>
    <col min="8962" max="8962" width="17.28515625" customWidth="1"/>
    <col min="8963" max="8963" width="12.7109375" customWidth="1"/>
    <col min="8964" max="8964" width="19.42578125" customWidth="1"/>
    <col min="8965" max="8965" width="23" customWidth="1"/>
    <col min="8972" max="8973" width="11.5703125" customWidth="1"/>
    <col min="9217" max="9217" width="63" customWidth="1"/>
    <col min="9218" max="9218" width="17.28515625" customWidth="1"/>
    <col min="9219" max="9219" width="12.7109375" customWidth="1"/>
    <col min="9220" max="9220" width="19.42578125" customWidth="1"/>
    <col min="9221" max="9221" width="23" customWidth="1"/>
    <col min="9228" max="9229" width="11.5703125" customWidth="1"/>
    <col min="9473" max="9473" width="63" customWidth="1"/>
    <col min="9474" max="9474" width="17.28515625" customWidth="1"/>
    <col min="9475" max="9475" width="12.7109375" customWidth="1"/>
    <col min="9476" max="9476" width="19.42578125" customWidth="1"/>
    <col min="9477" max="9477" width="23" customWidth="1"/>
    <col min="9484" max="9485" width="11.5703125" customWidth="1"/>
    <col min="9729" max="9729" width="63" customWidth="1"/>
    <col min="9730" max="9730" width="17.28515625" customWidth="1"/>
    <col min="9731" max="9731" width="12.7109375" customWidth="1"/>
    <col min="9732" max="9732" width="19.42578125" customWidth="1"/>
    <col min="9733" max="9733" width="23" customWidth="1"/>
    <col min="9740" max="9741" width="11.5703125" customWidth="1"/>
    <col min="9985" max="9985" width="63" customWidth="1"/>
    <col min="9986" max="9986" width="17.28515625" customWidth="1"/>
    <col min="9987" max="9987" width="12.7109375" customWidth="1"/>
    <col min="9988" max="9988" width="19.42578125" customWidth="1"/>
    <col min="9989" max="9989" width="23" customWidth="1"/>
    <col min="9996" max="9997" width="11.5703125" customWidth="1"/>
    <col min="10241" max="10241" width="63" customWidth="1"/>
    <col min="10242" max="10242" width="17.28515625" customWidth="1"/>
    <col min="10243" max="10243" width="12.7109375" customWidth="1"/>
    <col min="10244" max="10244" width="19.42578125" customWidth="1"/>
    <col min="10245" max="10245" width="23" customWidth="1"/>
    <col min="10252" max="10253" width="11.5703125" customWidth="1"/>
    <col min="10497" max="10497" width="63" customWidth="1"/>
    <col min="10498" max="10498" width="17.28515625" customWidth="1"/>
    <col min="10499" max="10499" width="12.7109375" customWidth="1"/>
    <col min="10500" max="10500" width="19.42578125" customWidth="1"/>
    <col min="10501" max="10501" width="23" customWidth="1"/>
    <col min="10508" max="10509" width="11.5703125" customWidth="1"/>
    <col min="10753" max="10753" width="63" customWidth="1"/>
    <col min="10754" max="10754" width="17.28515625" customWidth="1"/>
    <col min="10755" max="10755" width="12.7109375" customWidth="1"/>
    <col min="10756" max="10756" width="19.42578125" customWidth="1"/>
    <col min="10757" max="10757" width="23" customWidth="1"/>
    <col min="10764" max="10765" width="11.5703125" customWidth="1"/>
    <col min="11009" max="11009" width="63" customWidth="1"/>
    <col min="11010" max="11010" width="17.28515625" customWidth="1"/>
    <col min="11011" max="11011" width="12.7109375" customWidth="1"/>
    <col min="11012" max="11012" width="19.42578125" customWidth="1"/>
    <col min="11013" max="11013" width="23" customWidth="1"/>
    <col min="11020" max="11021" width="11.5703125" customWidth="1"/>
    <col min="11265" max="11265" width="63" customWidth="1"/>
    <col min="11266" max="11266" width="17.28515625" customWidth="1"/>
    <col min="11267" max="11267" width="12.7109375" customWidth="1"/>
    <col min="11268" max="11268" width="19.42578125" customWidth="1"/>
    <col min="11269" max="11269" width="23" customWidth="1"/>
    <col min="11276" max="11277" width="11.5703125" customWidth="1"/>
    <col min="11521" max="11521" width="63" customWidth="1"/>
    <col min="11522" max="11522" width="17.28515625" customWidth="1"/>
    <col min="11523" max="11523" width="12.7109375" customWidth="1"/>
    <col min="11524" max="11524" width="19.42578125" customWidth="1"/>
    <col min="11525" max="11525" width="23" customWidth="1"/>
    <col min="11532" max="11533" width="11.5703125" customWidth="1"/>
    <col min="11777" max="11777" width="63" customWidth="1"/>
    <col min="11778" max="11778" width="17.28515625" customWidth="1"/>
    <col min="11779" max="11779" width="12.7109375" customWidth="1"/>
    <col min="11780" max="11780" width="19.42578125" customWidth="1"/>
    <col min="11781" max="11781" width="23" customWidth="1"/>
    <col min="11788" max="11789" width="11.5703125" customWidth="1"/>
    <col min="12033" max="12033" width="63" customWidth="1"/>
    <col min="12034" max="12034" width="17.28515625" customWidth="1"/>
    <col min="12035" max="12035" width="12.7109375" customWidth="1"/>
    <col min="12036" max="12036" width="19.42578125" customWidth="1"/>
    <col min="12037" max="12037" width="23" customWidth="1"/>
    <col min="12044" max="12045" width="11.5703125" customWidth="1"/>
    <col min="12289" max="12289" width="63" customWidth="1"/>
    <col min="12290" max="12290" width="17.28515625" customWidth="1"/>
    <col min="12291" max="12291" width="12.7109375" customWidth="1"/>
    <col min="12292" max="12292" width="19.42578125" customWidth="1"/>
    <col min="12293" max="12293" width="23" customWidth="1"/>
    <col min="12300" max="12301" width="11.5703125" customWidth="1"/>
    <col min="12545" max="12545" width="63" customWidth="1"/>
    <col min="12546" max="12546" width="17.28515625" customWidth="1"/>
    <col min="12547" max="12547" width="12.7109375" customWidth="1"/>
    <col min="12548" max="12548" width="19.42578125" customWidth="1"/>
    <col min="12549" max="12549" width="23" customWidth="1"/>
    <col min="12556" max="12557" width="11.5703125" customWidth="1"/>
    <col min="12801" max="12801" width="63" customWidth="1"/>
    <col min="12802" max="12802" width="17.28515625" customWidth="1"/>
    <col min="12803" max="12803" width="12.7109375" customWidth="1"/>
    <col min="12804" max="12804" width="19.42578125" customWidth="1"/>
    <col min="12805" max="12805" width="23" customWidth="1"/>
    <col min="12812" max="12813" width="11.5703125" customWidth="1"/>
    <col min="13057" max="13057" width="63" customWidth="1"/>
    <col min="13058" max="13058" width="17.28515625" customWidth="1"/>
    <col min="13059" max="13059" width="12.7109375" customWidth="1"/>
    <col min="13060" max="13060" width="19.42578125" customWidth="1"/>
    <col min="13061" max="13061" width="23" customWidth="1"/>
    <col min="13068" max="13069" width="11.5703125" customWidth="1"/>
    <col min="13313" max="13313" width="63" customWidth="1"/>
    <col min="13314" max="13314" width="17.28515625" customWidth="1"/>
    <col min="13315" max="13315" width="12.7109375" customWidth="1"/>
    <col min="13316" max="13316" width="19.42578125" customWidth="1"/>
    <col min="13317" max="13317" width="23" customWidth="1"/>
    <col min="13324" max="13325" width="11.5703125" customWidth="1"/>
    <col min="13569" max="13569" width="63" customWidth="1"/>
    <col min="13570" max="13570" width="17.28515625" customWidth="1"/>
    <col min="13571" max="13571" width="12.7109375" customWidth="1"/>
    <col min="13572" max="13572" width="19.42578125" customWidth="1"/>
    <col min="13573" max="13573" width="23" customWidth="1"/>
    <col min="13580" max="13581" width="11.5703125" customWidth="1"/>
    <col min="13825" max="13825" width="63" customWidth="1"/>
    <col min="13826" max="13826" width="17.28515625" customWidth="1"/>
    <col min="13827" max="13827" width="12.7109375" customWidth="1"/>
    <col min="13828" max="13828" width="19.42578125" customWidth="1"/>
    <col min="13829" max="13829" width="23" customWidth="1"/>
    <col min="13836" max="13837" width="11.5703125" customWidth="1"/>
    <col min="14081" max="14081" width="63" customWidth="1"/>
    <col min="14082" max="14082" width="17.28515625" customWidth="1"/>
    <col min="14083" max="14083" width="12.7109375" customWidth="1"/>
    <col min="14084" max="14084" width="19.42578125" customWidth="1"/>
    <col min="14085" max="14085" width="23" customWidth="1"/>
    <col min="14092" max="14093" width="11.5703125" customWidth="1"/>
    <col min="14337" max="14337" width="63" customWidth="1"/>
    <col min="14338" max="14338" width="17.28515625" customWidth="1"/>
    <col min="14339" max="14339" width="12.7109375" customWidth="1"/>
    <col min="14340" max="14340" width="19.42578125" customWidth="1"/>
    <col min="14341" max="14341" width="23" customWidth="1"/>
    <col min="14348" max="14349" width="11.5703125" customWidth="1"/>
    <col min="14593" max="14593" width="63" customWidth="1"/>
    <col min="14594" max="14594" width="17.28515625" customWidth="1"/>
    <col min="14595" max="14595" width="12.7109375" customWidth="1"/>
    <col min="14596" max="14596" width="19.42578125" customWidth="1"/>
    <col min="14597" max="14597" width="23" customWidth="1"/>
    <col min="14604" max="14605" width="11.5703125" customWidth="1"/>
    <col min="14849" max="14849" width="63" customWidth="1"/>
    <col min="14850" max="14850" width="17.28515625" customWidth="1"/>
    <col min="14851" max="14851" width="12.7109375" customWidth="1"/>
    <col min="14852" max="14852" width="19.42578125" customWidth="1"/>
    <col min="14853" max="14853" width="23" customWidth="1"/>
    <col min="14860" max="14861" width="11.5703125" customWidth="1"/>
    <col min="15105" max="15105" width="63" customWidth="1"/>
    <col min="15106" max="15106" width="17.28515625" customWidth="1"/>
    <col min="15107" max="15107" width="12.7109375" customWidth="1"/>
    <col min="15108" max="15108" width="19.42578125" customWidth="1"/>
    <col min="15109" max="15109" width="23" customWidth="1"/>
    <col min="15116" max="15117" width="11.5703125" customWidth="1"/>
    <col min="15361" max="15361" width="63" customWidth="1"/>
    <col min="15362" max="15362" width="17.28515625" customWidth="1"/>
    <col min="15363" max="15363" width="12.7109375" customWidth="1"/>
    <col min="15364" max="15364" width="19.42578125" customWidth="1"/>
    <col min="15365" max="15365" width="23" customWidth="1"/>
    <col min="15372" max="15373" width="11.5703125" customWidth="1"/>
    <col min="15617" max="15617" width="63" customWidth="1"/>
    <col min="15618" max="15618" width="17.28515625" customWidth="1"/>
    <col min="15619" max="15619" width="12.7109375" customWidth="1"/>
    <col min="15620" max="15620" width="19.42578125" customWidth="1"/>
    <col min="15621" max="15621" width="23" customWidth="1"/>
    <col min="15628" max="15629" width="11.5703125" customWidth="1"/>
    <col min="15873" max="15873" width="63" customWidth="1"/>
    <col min="15874" max="15874" width="17.28515625" customWidth="1"/>
    <col min="15875" max="15875" width="12.7109375" customWidth="1"/>
    <col min="15876" max="15876" width="19.42578125" customWidth="1"/>
    <col min="15877" max="15877" width="23" customWidth="1"/>
    <col min="15884" max="15885" width="11.5703125" customWidth="1"/>
    <col min="16129" max="16129" width="63" customWidth="1"/>
    <col min="16130" max="16130" width="17.28515625" customWidth="1"/>
    <col min="16131" max="16131" width="12.7109375" customWidth="1"/>
    <col min="16132" max="16132" width="19.42578125" customWidth="1"/>
    <col min="16133" max="16133" width="23" customWidth="1"/>
    <col min="16140" max="16141" width="11.5703125" customWidth="1"/>
  </cols>
  <sheetData>
    <row r="1" spans="1:11" ht="18.75" hidden="1" customHeight="1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</row>
    <row r="2" spans="1:11" ht="24.75" hidden="1" customHeight="1" x14ac:dyDescent="0.2">
      <c r="A2" s="27"/>
      <c r="B2" s="27"/>
      <c r="C2" s="28"/>
      <c r="D2" s="127" t="s">
        <v>39</v>
      </c>
      <c r="E2" s="127"/>
      <c r="F2" s="127"/>
      <c r="G2" s="127"/>
      <c r="H2" s="127"/>
      <c r="I2" s="127"/>
      <c r="J2" s="127"/>
    </row>
    <row r="3" spans="1:11" ht="24.75" hidden="1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35"/>
      <c r="H3" s="35"/>
      <c r="I3" s="35"/>
      <c r="J3" s="35"/>
    </row>
    <row r="4" spans="1:11" ht="18.75" hidden="1" x14ac:dyDescent="0.2">
      <c r="A4" s="30"/>
      <c r="B4" s="30"/>
      <c r="C4" s="30" t="s">
        <v>2</v>
      </c>
      <c r="D4" s="92"/>
      <c r="E4" s="92"/>
      <c r="F4" s="31"/>
      <c r="G4" s="32"/>
      <c r="H4" s="32"/>
      <c r="I4" s="32"/>
      <c r="J4" s="32"/>
    </row>
    <row r="5" spans="1:11" x14ac:dyDescent="0.2">
      <c r="A5" s="30"/>
      <c r="B5" s="30"/>
      <c r="C5" s="30"/>
      <c r="D5" s="31"/>
      <c r="E5" s="31"/>
      <c r="F5" s="31"/>
      <c r="G5" s="32"/>
      <c r="H5" s="32"/>
      <c r="I5" s="32"/>
      <c r="J5" s="32"/>
    </row>
    <row r="6" spans="1:11" ht="27.75" customHeight="1" x14ac:dyDescent="0.2">
      <c r="A6" s="149" t="s">
        <v>97</v>
      </c>
      <c r="B6" s="149"/>
      <c r="C6" s="149"/>
      <c r="D6" s="149"/>
      <c r="E6" s="149"/>
      <c r="F6" s="149"/>
      <c r="G6" s="149"/>
      <c r="H6" s="32"/>
      <c r="I6" s="32"/>
      <c r="J6" s="32"/>
    </row>
    <row r="7" spans="1:11" ht="45.75" customHeight="1" x14ac:dyDescent="0.2">
      <c r="A7" s="148" t="s">
        <v>96</v>
      </c>
      <c r="B7" s="148"/>
      <c r="C7" s="148"/>
      <c r="D7" s="148"/>
      <c r="E7" s="148"/>
      <c r="F7" s="148"/>
      <c r="G7" s="148"/>
      <c r="H7" s="32"/>
      <c r="I7" s="32"/>
      <c r="J7" s="32"/>
    </row>
    <row r="8" spans="1:11" ht="27.75" customHeight="1" x14ac:dyDescent="0.2">
      <c r="A8" s="147" t="s">
        <v>95</v>
      </c>
      <c r="B8" s="147"/>
      <c r="C8" s="147"/>
      <c r="D8" s="147"/>
      <c r="E8" s="147"/>
      <c r="F8" s="147"/>
      <c r="G8" s="147"/>
    </row>
    <row r="9" spans="1:11" ht="27.75" customHeight="1" x14ac:dyDescent="0.2">
      <c r="A9" s="147" t="s">
        <v>61</v>
      </c>
      <c r="B9" s="147"/>
      <c r="C9" s="147"/>
      <c r="D9" s="147"/>
      <c r="E9" s="147"/>
      <c r="F9" s="147"/>
      <c r="G9" s="147"/>
    </row>
    <row r="10" spans="1:11" ht="19.5" x14ac:dyDescent="0.2">
      <c r="A10" s="4"/>
      <c r="B10" s="4"/>
      <c r="C10" s="4"/>
      <c r="D10" s="3"/>
      <c r="E10" s="3"/>
      <c r="F10" s="3"/>
    </row>
    <row r="11" spans="1:11" ht="140.25" customHeight="1" x14ac:dyDescent="0.2">
      <c r="A11" s="94" t="s">
        <v>4</v>
      </c>
      <c r="B11" s="95" t="s">
        <v>5</v>
      </c>
      <c r="C11" s="94" t="s">
        <v>6</v>
      </c>
      <c r="D11" s="96" t="s">
        <v>7</v>
      </c>
      <c r="E11" s="96" t="s">
        <v>91</v>
      </c>
      <c r="F11" s="97" t="s">
        <v>92</v>
      </c>
      <c r="G11" s="97" t="s">
        <v>56</v>
      </c>
    </row>
    <row r="12" spans="1:11" ht="23.25" hidden="1" x14ac:dyDescent="0.2">
      <c r="A12" s="146" t="s">
        <v>94</v>
      </c>
      <c r="B12" s="95" t="s">
        <v>59</v>
      </c>
      <c r="C12" s="143">
        <v>1</v>
      </c>
      <c r="D12" s="98">
        <v>422.4</v>
      </c>
      <c r="E12" s="98"/>
      <c r="F12" s="99">
        <f>E12*120%</f>
        <v>0</v>
      </c>
      <c r="G12" s="99" t="e">
        <f>#REF!*1.2</f>
        <v>#REF!</v>
      </c>
      <c r="K12" s="11"/>
    </row>
    <row r="13" spans="1:11" ht="23.25" hidden="1" x14ac:dyDescent="0.2">
      <c r="A13" s="146"/>
      <c r="B13" s="95" t="s">
        <v>42</v>
      </c>
      <c r="C13" s="144"/>
      <c r="D13" s="98">
        <v>507</v>
      </c>
      <c r="E13" s="98"/>
      <c r="F13" s="99">
        <f t="shared" ref="F13:F17" si="0">E13*120%</f>
        <v>0</v>
      </c>
      <c r="G13" s="99" t="e">
        <f>#REF!*1.2</f>
        <v>#REF!</v>
      </c>
    </row>
    <row r="14" spans="1:11" ht="23.25" hidden="1" x14ac:dyDescent="0.2">
      <c r="A14" s="146"/>
      <c r="B14" s="95" t="s">
        <v>10</v>
      </c>
      <c r="C14" s="145"/>
      <c r="D14" s="98">
        <v>549.1</v>
      </c>
      <c r="E14" s="98"/>
      <c r="F14" s="99">
        <f t="shared" si="0"/>
        <v>0</v>
      </c>
      <c r="G14" s="99" t="e">
        <f>#REF!*1.2</f>
        <v>#REF!</v>
      </c>
    </row>
    <row r="15" spans="1:11" ht="23.25" hidden="1" x14ac:dyDescent="0.2">
      <c r="A15" s="146"/>
      <c r="B15" s="95" t="s">
        <v>59</v>
      </c>
      <c r="C15" s="143">
        <v>2</v>
      </c>
      <c r="D15" s="100">
        <v>352</v>
      </c>
      <c r="E15" s="100"/>
      <c r="F15" s="99">
        <f t="shared" si="0"/>
        <v>0</v>
      </c>
      <c r="G15" s="99" t="e">
        <f>#REF!*1.2</f>
        <v>#REF!</v>
      </c>
    </row>
    <row r="16" spans="1:11" ht="23.25" hidden="1" x14ac:dyDescent="0.2">
      <c r="A16" s="146"/>
      <c r="B16" s="95" t="s">
        <v>42</v>
      </c>
      <c r="C16" s="144"/>
      <c r="D16" s="98">
        <v>422.4</v>
      </c>
      <c r="E16" s="98"/>
      <c r="F16" s="99">
        <f t="shared" si="0"/>
        <v>0</v>
      </c>
      <c r="G16" s="99" t="e">
        <f>#REF!*1.2</f>
        <v>#REF!</v>
      </c>
    </row>
    <row r="17" spans="1:7" ht="23.25" hidden="1" x14ac:dyDescent="0.2">
      <c r="A17" s="146"/>
      <c r="B17" s="95" t="s">
        <v>10</v>
      </c>
      <c r="C17" s="145"/>
      <c r="D17" s="98">
        <v>457.6</v>
      </c>
      <c r="E17" s="98"/>
      <c r="F17" s="99">
        <f t="shared" si="0"/>
        <v>0</v>
      </c>
      <c r="G17" s="99" t="e">
        <f>#REF!*1.2</f>
        <v>#REF!</v>
      </c>
    </row>
    <row r="18" spans="1:7" ht="30" customHeight="1" x14ac:dyDescent="0.2">
      <c r="A18" s="146"/>
      <c r="B18" s="95" t="s">
        <v>59</v>
      </c>
      <c r="C18" s="143">
        <v>3</v>
      </c>
      <c r="D18" s="101">
        <v>281.60000000000002</v>
      </c>
      <c r="E18" s="102">
        <v>30</v>
      </c>
      <c r="F18" s="83">
        <f>D18*(100-E18)%</f>
        <v>197.12</v>
      </c>
      <c r="G18" s="99">
        <f>F18*1.2</f>
        <v>236.54399999999998</v>
      </c>
    </row>
    <row r="19" spans="1:7" ht="30" customHeight="1" x14ac:dyDescent="0.2">
      <c r="A19" s="146"/>
      <c r="B19" s="95" t="s">
        <v>42</v>
      </c>
      <c r="C19" s="144"/>
      <c r="D19" s="101">
        <v>337.9</v>
      </c>
      <c r="E19" s="102">
        <v>30</v>
      </c>
      <c r="F19" s="83">
        <f t="shared" ref="F19:F38" si="1">D19*(100-E19)%</f>
        <v>236.52999999999997</v>
      </c>
      <c r="G19" s="99">
        <f t="shared" ref="G19:G38" si="2">F19*1.2</f>
        <v>283.83599999999996</v>
      </c>
    </row>
    <row r="20" spans="1:7" ht="30" customHeight="1" x14ac:dyDescent="0.2">
      <c r="A20" s="146"/>
      <c r="B20" s="95" t="s">
        <v>10</v>
      </c>
      <c r="C20" s="145"/>
      <c r="D20" s="101">
        <v>366.1</v>
      </c>
      <c r="E20" s="102">
        <v>30</v>
      </c>
      <c r="F20" s="83">
        <f t="shared" si="1"/>
        <v>256.27</v>
      </c>
      <c r="G20" s="99">
        <f t="shared" si="2"/>
        <v>307.52399999999994</v>
      </c>
    </row>
    <row r="21" spans="1:7" ht="30" customHeight="1" x14ac:dyDescent="0.2">
      <c r="A21" s="146"/>
      <c r="B21" s="95" t="s">
        <v>59</v>
      </c>
      <c r="C21" s="143">
        <v>4</v>
      </c>
      <c r="D21" s="101">
        <v>176</v>
      </c>
      <c r="E21" s="102">
        <v>40</v>
      </c>
      <c r="F21" s="83">
        <f t="shared" si="1"/>
        <v>105.6</v>
      </c>
      <c r="G21" s="99">
        <f t="shared" si="2"/>
        <v>126.71999999999998</v>
      </c>
    </row>
    <row r="22" spans="1:7" ht="30" customHeight="1" x14ac:dyDescent="0.2">
      <c r="A22" s="146"/>
      <c r="B22" s="95" t="s">
        <v>42</v>
      </c>
      <c r="C22" s="144"/>
      <c r="D22" s="101">
        <v>190</v>
      </c>
      <c r="E22" s="102">
        <v>40</v>
      </c>
      <c r="F22" s="83">
        <f t="shared" si="1"/>
        <v>114</v>
      </c>
      <c r="G22" s="99">
        <f t="shared" si="2"/>
        <v>136.79999999999998</v>
      </c>
    </row>
    <row r="23" spans="1:7" ht="30" customHeight="1" x14ac:dyDescent="0.2">
      <c r="A23" s="146"/>
      <c r="B23" s="95" t="s">
        <v>10</v>
      </c>
      <c r="C23" s="145"/>
      <c r="D23" s="101">
        <v>211</v>
      </c>
      <c r="E23" s="102">
        <v>40</v>
      </c>
      <c r="F23" s="83">
        <f t="shared" si="1"/>
        <v>126.6</v>
      </c>
      <c r="G23" s="99">
        <f t="shared" si="2"/>
        <v>151.91999999999999</v>
      </c>
    </row>
    <row r="24" spans="1:7" ht="23.25" hidden="1" x14ac:dyDescent="0.2">
      <c r="A24" s="142" t="s">
        <v>32</v>
      </c>
      <c r="B24" s="95" t="s">
        <v>59</v>
      </c>
      <c r="C24" s="143">
        <v>1</v>
      </c>
      <c r="D24" s="101">
        <v>288</v>
      </c>
      <c r="E24" s="101"/>
      <c r="F24" s="83">
        <f t="shared" si="1"/>
        <v>288</v>
      </c>
      <c r="G24" s="99">
        <f t="shared" si="2"/>
        <v>345.59999999999997</v>
      </c>
    </row>
    <row r="25" spans="1:7" ht="23.25" hidden="1" x14ac:dyDescent="0.2">
      <c r="A25" s="142"/>
      <c r="B25" s="95" t="s">
        <v>42</v>
      </c>
      <c r="C25" s="144"/>
      <c r="D25" s="101">
        <v>345.59999999999997</v>
      </c>
      <c r="E25" s="101"/>
      <c r="F25" s="83">
        <f t="shared" si="1"/>
        <v>345.59999999999997</v>
      </c>
      <c r="G25" s="99">
        <f t="shared" si="2"/>
        <v>414.71999999999997</v>
      </c>
    </row>
    <row r="26" spans="1:7" ht="23.25" hidden="1" x14ac:dyDescent="0.2">
      <c r="A26" s="142"/>
      <c r="B26" s="95" t="s">
        <v>10</v>
      </c>
      <c r="C26" s="145"/>
      <c r="D26" s="101">
        <v>374.40000000000003</v>
      </c>
      <c r="E26" s="101"/>
      <c r="F26" s="83">
        <f t="shared" si="1"/>
        <v>374.40000000000003</v>
      </c>
      <c r="G26" s="99">
        <f t="shared" si="2"/>
        <v>449.28000000000003</v>
      </c>
    </row>
    <row r="27" spans="1:7" ht="23.25" hidden="1" x14ac:dyDescent="0.2">
      <c r="A27" s="142"/>
      <c r="B27" s="95" t="s">
        <v>59</v>
      </c>
      <c r="C27" s="143">
        <v>2</v>
      </c>
      <c r="D27" s="103">
        <v>240</v>
      </c>
      <c r="E27" s="103"/>
      <c r="F27" s="83">
        <f t="shared" si="1"/>
        <v>240</v>
      </c>
      <c r="G27" s="99">
        <f t="shared" si="2"/>
        <v>288</v>
      </c>
    </row>
    <row r="28" spans="1:7" ht="23.25" hidden="1" x14ac:dyDescent="0.2">
      <c r="A28" s="142"/>
      <c r="B28" s="95" t="s">
        <v>42</v>
      </c>
      <c r="C28" s="144"/>
      <c r="D28" s="101">
        <v>288</v>
      </c>
      <c r="E28" s="101"/>
      <c r="F28" s="83">
        <f t="shared" si="1"/>
        <v>288</v>
      </c>
      <c r="G28" s="99">
        <f t="shared" si="2"/>
        <v>345.59999999999997</v>
      </c>
    </row>
    <row r="29" spans="1:7" ht="23.25" hidden="1" x14ac:dyDescent="0.2">
      <c r="A29" s="142"/>
      <c r="B29" s="95" t="s">
        <v>10</v>
      </c>
      <c r="C29" s="145"/>
      <c r="D29" s="101">
        <v>312</v>
      </c>
      <c r="E29" s="101"/>
      <c r="F29" s="83">
        <f t="shared" si="1"/>
        <v>312</v>
      </c>
      <c r="G29" s="99">
        <f t="shared" si="2"/>
        <v>374.4</v>
      </c>
    </row>
    <row r="30" spans="1:7" ht="23.25" hidden="1" x14ac:dyDescent="0.2">
      <c r="A30" s="142"/>
      <c r="B30" s="95" t="s">
        <v>59</v>
      </c>
      <c r="C30" s="143">
        <v>3</v>
      </c>
      <c r="D30" s="101">
        <v>192</v>
      </c>
      <c r="E30" s="101"/>
      <c r="F30" s="83">
        <f t="shared" si="1"/>
        <v>192</v>
      </c>
      <c r="G30" s="99">
        <f t="shared" si="2"/>
        <v>230.39999999999998</v>
      </c>
    </row>
    <row r="31" spans="1:7" ht="23.25" hidden="1" x14ac:dyDescent="0.2">
      <c r="A31" s="142"/>
      <c r="B31" s="95" t="s">
        <v>42</v>
      </c>
      <c r="C31" s="144"/>
      <c r="D31" s="101">
        <v>230.39999999999998</v>
      </c>
      <c r="E31" s="101"/>
      <c r="F31" s="83">
        <f t="shared" si="1"/>
        <v>230.39999999999998</v>
      </c>
      <c r="G31" s="99">
        <f t="shared" si="2"/>
        <v>276.47999999999996</v>
      </c>
    </row>
    <row r="32" spans="1:7" ht="23.25" hidden="1" x14ac:dyDescent="0.2">
      <c r="A32" s="142"/>
      <c r="B32" s="95" t="s">
        <v>10</v>
      </c>
      <c r="C32" s="145"/>
      <c r="D32" s="101">
        <v>249.60000000000002</v>
      </c>
      <c r="E32" s="101"/>
      <c r="F32" s="83">
        <f t="shared" si="1"/>
        <v>249.60000000000002</v>
      </c>
      <c r="G32" s="99">
        <f t="shared" si="2"/>
        <v>299.52000000000004</v>
      </c>
    </row>
    <row r="33" spans="1:13" ht="23.25" hidden="1" x14ac:dyDescent="0.2">
      <c r="A33" s="142"/>
      <c r="B33" s="95" t="s">
        <v>59</v>
      </c>
      <c r="C33" s="143">
        <v>4</v>
      </c>
      <c r="D33" s="101">
        <v>120</v>
      </c>
      <c r="E33" s="101"/>
      <c r="F33" s="83">
        <f t="shared" si="1"/>
        <v>120</v>
      </c>
      <c r="G33" s="99">
        <f t="shared" si="2"/>
        <v>144</v>
      </c>
    </row>
    <row r="34" spans="1:13" ht="23.25" hidden="1" x14ac:dyDescent="0.2">
      <c r="A34" s="142"/>
      <c r="B34" s="95" t="s">
        <v>42</v>
      </c>
      <c r="C34" s="144"/>
      <c r="D34" s="101">
        <v>144</v>
      </c>
      <c r="E34" s="101"/>
      <c r="F34" s="83">
        <f t="shared" si="1"/>
        <v>144</v>
      </c>
      <c r="G34" s="99">
        <f t="shared" si="2"/>
        <v>172.79999999999998</v>
      </c>
    </row>
    <row r="35" spans="1:13" ht="23.25" hidden="1" x14ac:dyDescent="0.2">
      <c r="A35" s="142"/>
      <c r="B35" s="95" t="s">
        <v>10</v>
      </c>
      <c r="C35" s="145"/>
      <c r="D35" s="101">
        <v>156</v>
      </c>
      <c r="E35" s="101"/>
      <c r="F35" s="83">
        <f t="shared" si="1"/>
        <v>156</v>
      </c>
      <c r="G35" s="99">
        <f t="shared" si="2"/>
        <v>187.2</v>
      </c>
    </row>
    <row r="36" spans="1:13" ht="55.5" customHeight="1" x14ac:dyDescent="0.2">
      <c r="A36" s="104" t="s">
        <v>48</v>
      </c>
      <c r="B36" s="105"/>
      <c r="C36" s="106" t="s">
        <v>65</v>
      </c>
      <c r="D36" s="107">
        <v>128</v>
      </c>
      <c r="E36" s="108">
        <v>75</v>
      </c>
      <c r="F36" s="83">
        <f t="shared" si="1"/>
        <v>32</v>
      </c>
      <c r="G36" s="99">
        <f t="shared" si="2"/>
        <v>38.4</v>
      </c>
      <c r="L36" s="34"/>
      <c r="M36" s="34"/>
    </row>
    <row r="37" spans="1:13" ht="57.75" customHeight="1" x14ac:dyDescent="0.2">
      <c r="A37" s="140" t="s">
        <v>43</v>
      </c>
      <c r="B37" s="113" t="s">
        <v>50</v>
      </c>
      <c r="C37" s="109" t="s">
        <v>21</v>
      </c>
      <c r="D37" s="110">
        <v>110</v>
      </c>
      <c r="E37" s="108">
        <v>40</v>
      </c>
      <c r="F37" s="83">
        <f t="shared" si="1"/>
        <v>66</v>
      </c>
      <c r="G37" s="99">
        <f t="shared" si="2"/>
        <v>79.2</v>
      </c>
      <c r="L37" s="42"/>
      <c r="M37" s="42"/>
    </row>
    <row r="38" spans="1:13" ht="56.25" x14ac:dyDescent="0.2">
      <c r="A38" s="141"/>
      <c r="B38" s="114" t="s">
        <v>51</v>
      </c>
      <c r="C38" s="111" t="s">
        <v>21</v>
      </c>
      <c r="D38" s="112">
        <v>132</v>
      </c>
      <c r="E38" s="108">
        <v>40</v>
      </c>
      <c r="F38" s="83">
        <f t="shared" si="1"/>
        <v>79.2</v>
      </c>
      <c r="G38" s="99">
        <f t="shared" si="2"/>
        <v>95.04</v>
      </c>
      <c r="L38" s="42"/>
      <c r="M38" s="42"/>
    </row>
    <row r="39" spans="1:13" ht="20.25" hidden="1" x14ac:dyDescent="0.2">
      <c r="A39" s="37"/>
      <c r="B39" s="39"/>
      <c r="C39" s="43" t="s">
        <v>35</v>
      </c>
      <c r="D39" s="41"/>
      <c r="E39" s="41"/>
      <c r="F39" s="47">
        <f t="shared" ref="F39:F40" si="3">E39*120%</f>
        <v>0</v>
      </c>
      <c r="G39" s="47" t="e">
        <f>#REF!*120%</f>
        <v>#REF!</v>
      </c>
      <c r="L39" s="42"/>
      <c r="M39" s="42"/>
    </row>
    <row r="40" spans="1:13" ht="60.75" hidden="1" x14ac:dyDescent="0.2">
      <c r="A40" s="93" t="s">
        <v>36</v>
      </c>
      <c r="B40" s="39" t="s">
        <v>28</v>
      </c>
      <c r="C40" s="43" t="s">
        <v>53</v>
      </c>
      <c r="D40" s="41"/>
      <c r="E40" s="41">
        <v>60</v>
      </c>
      <c r="F40" s="47">
        <f t="shared" si="3"/>
        <v>72</v>
      </c>
      <c r="G40" s="47"/>
      <c r="L40" s="42"/>
      <c r="M40" s="42"/>
    </row>
    <row r="41" spans="1:13" ht="39" hidden="1" x14ac:dyDescent="0.2">
      <c r="A41" s="15" t="s">
        <v>16</v>
      </c>
      <c r="B41" s="16"/>
      <c r="C41" s="5"/>
      <c r="D41" s="10"/>
      <c r="E41" s="10"/>
      <c r="F41" s="17"/>
      <c r="G41" s="47"/>
      <c r="L41" s="34"/>
      <c r="M41" s="34"/>
    </row>
    <row r="42" spans="1:13" ht="19.5" hidden="1" x14ac:dyDescent="0.2">
      <c r="A42" s="15" t="s">
        <v>48</v>
      </c>
      <c r="B42" s="16"/>
      <c r="C42" s="5"/>
      <c r="D42" s="10"/>
      <c r="E42" s="10"/>
      <c r="F42" s="17"/>
      <c r="G42" s="47"/>
      <c r="L42" s="34"/>
      <c r="M42" s="34"/>
    </row>
    <row r="43" spans="1:13" ht="19.5" hidden="1" x14ac:dyDescent="0.2">
      <c r="A43" s="18" t="s">
        <v>11</v>
      </c>
      <c r="B43" s="19"/>
      <c r="C43" s="19"/>
      <c r="D43" s="10">
        <v>5</v>
      </c>
      <c r="E43" s="10">
        <v>5</v>
      </c>
      <c r="F43" s="10">
        <f>E43*120%</f>
        <v>6</v>
      </c>
      <c r="G43" s="10"/>
      <c r="L43" s="34"/>
      <c r="M43" s="34"/>
    </row>
    <row r="44" spans="1:13" ht="19.5" hidden="1" x14ac:dyDescent="0.2">
      <c r="A44" s="18" t="s">
        <v>47</v>
      </c>
      <c r="B44" s="19"/>
      <c r="C44" s="19"/>
      <c r="D44" s="10">
        <v>4</v>
      </c>
      <c r="E44" s="10">
        <v>4</v>
      </c>
      <c r="F44" s="10">
        <f t="shared" ref="F44:F46" si="4">E44*120%</f>
        <v>4.8</v>
      </c>
      <c r="G44" s="10"/>
    </row>
    <row r="45" spans="1:13" ht="19.5" hidden="1" x14ac:dyDescent="0.2">
      <c r="A45" s="20" t="s">
        <v>13</v>
      </c>
      <c r="B45" s="16"/>
      <c r="C45" s="5"/>
      <c r="D45" s="10">
        <v>6</v>
      </c>
      <c r="E45" s="10">
        <v>6</v>
      </c>
      <c r="F45" s="10">
        <f t="shared" si="4"/>
        <v>7.1999999999999993</v>
      </c>
      <c r="G45" s="10"/>
    </row>
    <row r="46" spans="1:13" ht="19.5" hidden="1" x14ac:dyDescent="0.2">
      <c r="A46" s="20" t="s">
        <v>18</v>
      </c>
      <c r="B46" s="16"/>
      <c r="C46" s="5"/>
      <c r="D46" s="10">
        <v>26</v>
      </c>
      <c r="E46" s="10">
        <v>18</v>
      </c>
      <c r="F46" s="10">
        <f t="shared" si="4"/>
        <v>21.599999999999998</v>
      </c>
      <c r="G46" s="10"/>
    </row>
    <row r="47" spans="1:13" ht="7.5" customHeight="1" x14ac:dyDescent="0.2">
      <c r="A47" s="21"/>
      <c r="B47" s="22"/>
      <c r="C47" s="23"/>
      <c r="D47" s="3"/>
      <c r="E47" s="3"/>
      <c r="F47" s="3"/>
    </row>
    <row r="48" spans="1:13" ht="18.75" x14ac:dyDescent="0.2">
      <c r="A48" s="24" t="s">
        <v>14</v>
      </c>
      <c r="B48" s="22"/>
      <c r="C48" s="23"/>
      <c r="D48" s="3"/>
      <c r="E48" s="3"/>
      <c r="F48" s="3"/>
    </row>
    <row r="49" spans="1:6" ht="20.25" x14ac:dyDescent="0.2">
      <c r="A49" s="59" t="s">
        <v>93</v>
      </c>
      <c r="B49" s="25"/>
      <c r="C49" s="23"/>
      <c r="D49" s="3"/>
      <c r="E49" s="3"/>
      <c r="F49" s="3"/>
    </row>
    <row r="50" spans="1:6" ht="18.75" x14ac:dyDescent="0.2">
      <c r="A50" s="24" t="s">
        <v>98</v>
      </c>
      <c r="B50" s="25"/>
      <c r="C50" s="23"/>
      <c r="D50" s="3"/>
      <c r="E50" s="3"/>
      <c r="F50" s="3"/>
    </row>
    <row r="51" spans="1:6" ht="148.5" customHeight="1" x14ac:dyDescent="0.2">
      <c r="A51" s="115" t="s">
        <v>99</v>
      </c>
      <c r="B51" s="25"/>
      <c r="C51" s="23"/>
      <c r="D51" s="3"/>
      <c r="E51" s="3"/>
      <c r="F51" s="3"/>
    </row>
    <row r="52" spans="1:6" ht="20.25" x14ac:dyDescent="0.2">
      <c r="A52" s="116" t="s">
        <v>15</v>
      </c>
      <c r="B52" s="116"/>
      <c r="C52" s="116"/>
      <c r="D52" s="116"/>
      <c r="E52" s="116"/>
      <c r="F52" s="116" t="s">
        <v>88</v>
      </c>
    </row>
    <row r="53" spans="1:6" ht="20.25" x14ac:dyDescent="0.2">
      <c r="A53" s="116"/>
      <c r="B53" s="116"/>
      <c r="C53" s="116"/>
      <c r="D53" s="116"/>
      <c r="E53" s="116"/>
      <c r="F53" s="116"/>
    </row>
    <row r="54" spans="1:6" ht="20.25" x14ac:dyDescent="0.2">
      <c r="A54" s="116" t="s">
        <v>19</v>
      </c>
      <c r="B54" s="116"/>
      <c r="C54" s="116"/>
      <c r="D54" s="116"/>
      <c r="E54" s="116"/>
      <c r="F54" s="116" t="s">
        <v>20</v>
      </c>
    </row>
  </sheetData>
  <mergeCells count="18">
    <mergeCell ref="A9:G9"/>
    <mergeCell ref="A7:G7"/>
    <mergeCell ref="D1:J1"/>
    <mergeCell ref="D2:J2"/>
    <mergeCell ref="E3:F3"/>
    <mergeCell ref="A6:G6"/>
    <mergeCell ref="A8:G8"/>
    <mergeCell ref="A12:A23"/>
    <mergeCell ref="C12:C14"/>
    <mergeCell ref="C15:C17"/>
    <mergeCell ref="C18:C20"/>
    <mergeCell ref="C21:C23"/>
    <mergeCell ref="A37:A38"/>
    <mergeCell ref="A24:A35"/>
    <mergeCell ref="C24:C26"/>
    <mergeCell ref="C27:C29"/>
    <mergeCell ref="C30:C32"/>
    <mergeCell ref="C33:C35"/>
  </mergeCells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3"/>
  <sheetViews>
    <sheetView view="pageBreakPreview" topLeftCell="A22" zoomScaleNormal="100" zoomScaleSheetLayoutView="100" workbookViewId="0">
      <selection activeCell="H14" sqref="H14"/>
    </sheetView>
  </sheetViews>
  <sheetFormatPr defaultRowHeight="12.75" x14ac:dyDescent="0.2"/>
  <cols>
    <col min="1" max="1" width="60.5703125" customWidth="1"/>
    <col min="2" max="2" width="19" customWidth="1"/>
    <col min="3" max="3" width="12.28515625" customWidth="1"/>
    <col min="4" max="5" width="19.42578125" hidden="1" customWidth="1"/>
    <col min="6" max="6" width="23" hidden="1" customWidth="1"/>
    <col min="7" max="7" width="0.42578125" hidden="1" customWidth="1"/>
    <col min="8" max="8" width="26" customWidth="1"/>
    <col min="9" max="9" width="26.28515625" customWidth="1"/>
    <col min="14" max="15" width="11.5703125" customWidth="1"/>
    <col min="259" max="259" width="63" customWidth="1"/>
    <col min="260" max="260" width="17.28515625" customWidth="1"/>
    <col min="261" max="261" width="12.7109375" customWidth="1"/>
    <col min="262" max="262" width="19.42578125" customWidth="1"/>
    <col min="263" max="263" width="23" customWidth="1"/>
    <col min="270" max="271" width="11.5703125" customWidth="1"/>
    <col min="515" max="515" width="63" customWidth="1"/>
    <col min="516" max="516" width="17.28515625" customWidth="1"/>
    <col min="517" max="517" width="12.7109375" customWidth="1"/>
    <col min="518" max="518" width="19.42578125" customWidth="1"/>
    <col min="519" max="519" width="23" customWidth="1"/>
    <col min="526" max="527" width="11.5703125" customWidth="1"/>
    <col min="771" max="771" width="63" customWidth="1"/>
    <col min="772" max="772" width="17.28515625" customWidth="1"/>
    <col min="773" max="773" width="12.7109375" customWidth="1"/>
    <col min="774" max="774" width="19.42578125" customWidth="1"/>
    <col min="775" max="775" width="23" customWidth="1"/>
    <col min="782" max="783" width="11.5703125" customWidth="1"/>
    <col min="1027" max="1027" width="63" customWidth="1"/>
    <col min="1028" max="1028" width="17.28515625" customWidth="1"/>
    <col min="1029" max="1029" width="12.7109375" customWidth="1"/>
    <col min="1030" max="1030" width="19.42578125" customWidth="1"/>
    <col min="1031" max="1031" width="23" customWidth="1"/>
    <col min="1038" max="1039" width="11.5703125" customWidth="1"/>
    <col min="1283" max="1283" width="63" customWidth="1"/>
    <col min="1284" max="1284" width="17.28515625" customWidth="1"/>
    <col min="1285" max="1285" width="12.7109375" customWidth="1"/>
    <col min="1286" max="1286" width="19.42578125" customWidth="1"/>
    <col min="1287" max="1287" width="23" customWidth="1"/>
    <col min="1294" max="1295" width="11.5703125" customWidth="1"/>
    <col min="1539" max="1539" width="63" customWidth="1"/>
    <col min="1540" max="1540" width="17.28515625" customWidth="1"/>
    <col min="1541" max="1541" width="12.7109375" customWidth="1"/>
    <col min="1542" max="1542" width="19.42578125" customWidth="1"/>
    <col min="1543" max="1543" width="23" customWidth="1"/>
    <col min="1550" max="1551" width="11.5703125" customWidth="1"/>
    <col min="1795" max="1795" width="63" customWidth="1"/>
    <col min="1796" max="1796" width="17.28515625" customWidth="1"/>
    <col min="1797" max="1797" width="12.7109375" customWidth="1"/>
    <col min="1798" max="1798" width="19.42578125" customWidth="1"/>
    <col min="1799" max="1799" width="23" customWidth="1"/>
    <col min="1806" max="1807" width="11.5703125" customWidth="1"/>
    <col min="2051" max="2051" width="63" customWidth="1"/>
    <col min="2052" max="2052" width="17.28515625" customWidth="1"/>
    <col min="2053" max="2053" width="12.7109375" customWidth="1"/>
    <col min="2054" max="2054" width="19.42578125" customWidth="1"/>
    <col min="2055" max="2055" width="23" customWidth="1"/>
    <col min="2062" max="2063" width="11.5703125" customWidth="1"/>
    <col min="2307" max="2307" width="63" customWidth="1"/>
    <col min="2308" max="2308" width="17.28515625" customWidth="1"/>
    <col min="2309" max="2309" width="12.7109375" customWidth="1"/>
    <col min="2310" max="2310" width="19.42578125" customWidth="1"/>
    <col min="2311" max="2311" width="23" customWidth="1"/>
    <col min="2318" max="2319" width="11.5703125" customWidth="1"/>
    <col min="2563" max="2563" width="63" customWidth="1"/>
    <col min="2564" max="2564" width="17.28515625" customWidth="1"/>
    <col min="2565" max="2565" width="12.7109375" customWidth="1"/>
    <col min="2566" max="2566" width="19.42578125" customWidth="1"/>
    <col min="2567" max="2567" width="23" customWidth="1"/>
    <col min="2574" max="2575" width="11.5703125" customWidth="1"/>
    <col min="2819" max="2819" width="63" customWidth="1"/>
    <col min="2820" max="2820" width="17.28515625" customWidth="1"/>
    <col min="2821" max="2821" width="12.7109375" customWidth="1"/>
    <col min="2822" max="2822" width="19.42578125" customWidth="1"/>
    <col min="2823" max="2823" width="23" customWidth="1"/>
    <col min="2830" max="2831" width="11.5703125" customWidth="1"/>
    <col min="3075" max="3075" width="63" customWidth="1"/>
    <col min="3076" max="3076" width="17.28515625" customWidth="1"/>
    <col min="3077" max="3077" width="12.7109375" customWidth="1"/>
    <col min="3078" max="3078" width="19.42578125" customWidth="1"/>
    <col min="3079" max="3079" width="23" customWidth="1"/>
    <col min="3086" max="3087" width="11.5703125" customWidth="1"/>
    <col min="3331" max="3331" width="63" customWidth="1"/>
    <col min="3332" max="3332" width="17.28515625" customWidth="1"/>
    <col min="3333" max="3333" width="12.7109375" customWidth="1"/>
    <col min="3334" max="3334" width="19.42578125" customWidth="1"/>
    <col min="3335" max="3335" width="23" customWidth="1"/>
    <col min="3342" max="3343" width="11.5703125" customWidth="1"/>
    <col min="3587" max="3587" width="63" customWidth="1"/>
    <col min="3588" max="3588" width="17.28515625" customWidth="1"/>
    <col min="3589" max="3589" width="12.7109375" customWidth="1"/>
    <col min="3590" max="3590" width="19.42578125" customWidth="1"/>
    <col min="3591" max="3591" width="23" customWidth="1"/>
    <col min="3598" max="3599" width="11.5703125" customWidth="1"/>
    <col min="3843" max="3843" width="63" customWidth="1"/>
    <col min="3844" max="3844" width="17.28515625" customWidth="1"/>
    <col min="3845" max="3845" width="12.7109375" customWidth="1"/>
    <col min="3846" max="3846" width="19.42578125" customWidth="1"/>
    <col min="3847" max="3847" width="23" customWidth="1"/>
    <col min="3854" max="3855" width="11.5703125" customWidth="1"/>
    <col min="4099" max="4099" width="63" customWidth="1"/>
    <col min="4100" max="4100" width="17.28515625" customWidth="1"/>
    <col min="4101" max="4101" width="12.7109375" customWidth="1"/>
    <col min="4102" max="4102" width="19.42578125" customWidth="1"/>
    <col min="4103" max="4103" width="23" customWidth="1"/>
    <col min="4110" max="4111" width="11.5703125" customWidth="1"/>
    <col min="4355" max="4355" width="63" customWidth="1"/>
    <col min="4356" max="4356" width="17.28515625" customWidth="1"/>
    <col min="4357" max="4357" width="12.7109375" customWidth="1"/>
    <col min="4358" max="4358" width="19.42578125" customWidth="1"/>
    <col min="4359" max="4359" width="23" customWidth="1"/>
    <col min="4366" max="4367" width="11.5703125" customWidth="1"/>
    <col min="4611" max="4611" width="63" customWidth="1"/>
    <col min="4612" max="4612" width="17.28515625" customWidth="1"/>
    <col min="4613" max="4613" width="12.7109375" customWidth="1"/>
    <col min="4614" max="4614" width="19.42578125" customWidth="1"/>
    <col min="4615" max="4615" width="23" customWidth="1"/>
    <col min="4622" max="4623" width="11.5703125" customWidth="1"/>
    <col min="4867" max="4867" width="63" customWidth="1"/>
    <col min="4868" max="4868" width="17.28515625" customWidth="1"/>
    <col min="4869" max="4869" width="12.7109375" customWidth="1"/>
    <col min="4870" max="4870" width="19.42578125" customWidth="1"/>
    <col min="4871" max="4871" width="23" customWidth="1"/>
    <col min="4878" max="4879" width="11.5703125" customWidth="1"/>
    <col min="5123" max="5123" width="63" customWidth="1"/>
    <col min="5124" max="5124" width="17.28515625" customWidth="1"/>
    <col min="5125" max="5125" width="12.7109375" customWidth="1"/>
    <col min="5126" max="5126" width="19.42578125" customWidth="1"/>
    <col min="5127" max="5127" width="23" customWidth="1"/>
    <col min="5134" max="5135" width="11.5703125" customWidth="1"/>
    <col min="5379" max="5379" width="63" customWidth="1"/>
    <col min="5380" max="5380" width="17.28515625" customWidth="1"/>
    <col min="5381" max="5381" width="12.7109375" customWidth="1"/>
    <col min="5382" max="5382" width="19.42578125" customWidth="1"/>
    <col min="5383" max="5383" width="23" customWidth="1"/>
    <col min="5390" max="5391" width="11.5703125" customWidth="1"/>
    <col min="5635" max="5635" width="63" customWidth="1"/>
    <col min="5636" max="5636" width="17.28515625" customWidth="1"/>
    <col min="5637" max="5637" width="12.7109375" customWidth="1"/>
    <col min="5638" max="5638" width="19.42578125" customWidth="1"/>
    <col min="5639" max="5639" width="23" customWidth="1"/>
    <col min="5646" max="5647" width="11.5703125" customWidth="1"/>
    <col min="5891" max="5891" width="63" customWidth="1"/>
    <col min="5892" max="5892" width="17.28515625" customWidth="1"/>
    <col min="5893" max="5893" width="12.7109375" customWidth="1"/>
    <col min="5894" max="5894" width="19.42578125" customWidth="1"/>
    <col min="5895" max="5895" width="23" customWidth="1"/>
    <col min="5902" max="5903" width="11.5703125" customWidth="1"/>
    <col min="6147" max="6147" width="63" customWidth="1"/>
    <col min="6148" max="6148" width="17.28515625" customWidth="1"/>
    <col min="6149" max="6149" width="12.7109375" customWidth="1"/>
    <col min="6150" max="6150" width="19.42578125" customWidth="1"/>
    <col min="6151" max="6151" width="23" customWidth="1"/>
    <col min="6158" max="6159" width="11.5703125" customWidth="1"/>
    <col min="6403" max="6403" width="63" customWidth="1"/>
    <col min="6404" max="6404" width="17.28515625" customWidth="1"/>
    <col min="6405" max="6405" width="12.7109375" customWidth="1"/>
    <col min="6406" max="6406" width="19.42578125" customWidth="1"/>
    <col min="6407" max="6407" width="23" customWidth="1"/>
    <col min="6414" max="6415" width="11.5703125" customWidth="1"/>
    <col min="6659" max="6659" width="63" customWidth="1"/>
    <col min="6660" max="6660" width="17.28515625" customWidth="1"/>
    <col min="6661" max="6661" width="12.7109375" customWidth="1"/>
    <col min="6662" max="6662" width="19.42578125" customWidth="1"/>
    <col min="6663" max="6663" width="23" customWidth="1"/>
    <col min="6670" max="6671" width="11.5703125" customWidth="1"/>
    <col min="6915" max="6915" width="63" customWidth="1"/>
    <col min="6916" max="6916" width="17.28515625" customWidth="1"/>
    <col min="6917" max="6917" width="12.7109375" customWidth="1"/>
    <col min="6918" max="6918" width="19.42578125" customWidth="1"/>
    <col min="6919" max="6919" width="23" customWidth="1"/>
    <col min="6926" max="6927" width="11.5703125" customWidth="1"/>
    <col min="7171" max="7171" width="63" customWidth="1"/>
    <col min="7172" max="7172" width="17.28515625" customWidth="1"/>
    <col min="7173" max="7173" width="12.7109375" customWidth="1"/>
    <col min="7174" max="7174" width="19.42578125" customWidth="1"/>
    <col min="7175" max="7175" width="23" customWidth="1"/>
    <col min="7182" max="7183" width="11.5703125" customWidth="1"/>
    <col min="7427" max="7427" width="63" customWidth="1"/>
    <col min="7428" max="7428" width="17.28515625" customWidth="1"/>
    <col min="7429" max="7429" width="12.7109375" customWidth="1"/>
    <col min="7430" max="7430" width="19.42578125" customWidth="1"/>
    <col min="7431" max="7431" width="23" customWidth="1"/>
    <col min="7438" max="7439" width="11.5703125" customWidth="1"/>
    <col min="7683" max="7683" width="63" customWidth="1"/>
    <col min="7684" max="7684" width="17.28515625" customWidth="1"/>
    <col min="7685" max="7685" width="12.7109375" customWidth="1"/>
    <col min="7686" max="7686" width="19.42578125" customWidth="1"/>
    <col min="7687" max="7687" width="23" customWidth="1"/>
    <col min="7694" max="7695" width="11.5703125" customWidth="1"/>
    <col min="7939" max="7939" width="63" customWidth="1"/>
    <col min="7940" max="7940" width="17.28515625" customWidth="1"/>
    <col min="7941" max="7941" width="12.7109375" customWidth="1"/>
    <col min="7942" max="7942" width="19.42578125" customWidth="1"/>
    <col min="7943" max="7943" width="23" customWidth="1"/>
    <col min="7950" max="7951" width="11.5703125" customWidth="1"/>
    <col min="8195" max="8195" width="63" customWidth="1"/>
    <col min="8196" max="8196" width="17.28515625" customWidth="1"/>
    <col min="8197" max="8197" width="12.7109375" customWidth="1"/>
    <col min="8198" max="8198" width="19.42578125" customWidth="1"/>
    <col min="8199" max="8199" width="23" customWidth="1"/>
    <col min="8206" max="8207" width="11.5703125" customWidth="1"/>
    <col min="8451" max="8451" width="63" customWidth="1"/>
    <col min="8452" max="8452" width="17.28515625" customWidth="1"/>
    <col min="8453" max="8453" width="12.7109375" customWidth="1"/>
    <col min="8454" max="8454" width="19.42578125" customWidth="1"/>
    <col min="8455" max="8455" width="23" customWidth="1"/>
    <col min="8462" max="8463" width="11.5703125" customWidth="1"/>
    <col min="8707" max="8707" width="63" customWidth="1"/>
    <col min="8708" max="8708" width="17.28515625" customWidth="1"/>
    <col min="8709" max="8709" width="12.7109375" customWidth="1"/>
    <col min="8710" max="8710" width="19.42578125" customWidth="1"/>
    <col min="8711" max="8711" width="23" customWidth="1"/>
    <col min="8718" max="8719" width="11.5703125" customWidth="1"/>
    <col min="8963" max="8963" width="63" customWidth="1"/>
    <col min="8964" max="8964" width="17.28515625" customWidth="1"/>
    <col min="8965" max="8965" width="12.7109375" customWidth="1"/>
    <col min="8966" max="8966" width="19.42578125" customWidth="1"/>
    <col min="8967" max="8967" width="23" customWidth="1"/>
    <col min="8974" max="8975" width="11.5703125" customWidth="1"/>
    <col min="9219" max="9219" width="63" customWidth="1"/>
    <col min="9220" max="9220" width="17.28515625" customWidth="1"/>
    <col min="9221" max="9221" width="12.7109375" customWidth="1"/>
    <col min="9222" max="9222" width="19.42578125" customWidth="1"/>
    <col min="9223" max="9223" width="23" customWidth="1"/>
    <col min="9230" max="9231" width="11.5703125" customWidth="1"/>
    <col min="9475" max="9475" width="63" customWidth="1"/>
    <col min="9476" max="9476" width="17.28515625" customWidth="1"/>
    <col min="9477" max="9477" width="12.7109375" customWidth="1"/>
    <col min="9478" max="9478" width="19.42578125" customWidth="1"/>
    <col min="9479" max="9479" width="23" customWidth="1"/>
    <col min="9486" max="9487" width="11.5703125" customWidth="1"/>
    <col min="9731" max="9731" width="63" customWidth="1"/>
    <col min="9732" max="9732" width="17.28515625" customWidth="1"/>
    <col min="9733" max="9733" width="12.7109375" customWidth="1"/>
    <col min="9734" max="9734" width="19.42578125" customWidth="1"/>
    <col min="9735" max="9735" width="23" customWidth="1"/>
    <col min="9742" max="9743" width="11.5703125" customWidth="1"/>
    <col min="9987" max="9987" width="63" customWidth="1"/>
    <col min="9988" max="9988" width="17.28515625" customWidth="1"/>
    <col min="9989" max="9989" width="12.7109375" customWidth="1"/>
    <col min="9990" max="9990" width="19.42578125" customWidth="1"/>
    <col min="9991" max="9991" width="23" customWidth="1"/>
    <col min="9998" max="9999" width="11.5703125" customWidth="1"/>
    <col min="10243" max="10243" width="63" customWidth="1"/>
    <col min="10244" max="10244" width="17.28515625" customWidth="1"/>
    <col min="10245" max="10245" width="12.7109375" customWidth="1"/>
    <col min="10246" max="10246" width="19.42578125" customWidth="1"/>
    <col min="10247" max="10247" width="23" customWidth="1"/>
    <col min="10254" max="10255" width="11.5703125" customWidth="1"/>
    <col min="10499" max="10499" width="63" customWidth="1"/>
    <col min="10500" max="10500" width="17.28515625" customWidth="1"/>
    <col min="10501" max="10501" width="12.7109375" customWidth="1"/>
    <col min="10502" max="10502" width="19.42578125" customWidth="1"/>
    <col min="10503" max="10503" width="23" customWidth="1"/>
    <col min="10510" max="10511" width="11.5703125" customWidth="1"/>
    <col min="10755" max="10755" width="63" customWidth="1"/>
    <col min="10756" max="10756" width="17.28515625" customWidth="1"/>
    <col min="10757" max="10757" width="12.7109375" customWidth="1"/>
    <col min="10758" max="10758" width="19.42578125" customWidth="1"/>
    <col min="10759" max="10759" width="23" customWidth="1"/>
    <col min="10766" max="10767" width="11.5703125" customWidth="1"/>
    <col min="11011" max="11011" width="63" customWidth="1"/>
    <col min="11012" max="11012" width="17.28515625" customWidth="1"/>
    <col min="11013" max="11013" width="12.7109375" customWidth="1"/>
    <col min="11014" max="11014" width="19.42578125" customWidth="1"/>
    <col min="11015" max="11015" width="23" customWidth="1"/>
    <col min="11022" max="11023" width="11.5703125" customWidth="1"/>
    <col min="11267" max="11267" width="63" customWidth="1"/>
    <col min="11268" max="11268" width="17.28515625" customWidth="1"/>
    <col min="11269" max="11269" width="12.7109375" customWidth="1"/>
    <col min="11270" max="11270" width="19.42578125" customWidth="1"/>
    <col min="11271" max="11271" width="23" customWidth="1"/>
    <col min="11278" max="11279" width="11.5703125" customWidth="1"/>
    <col min="11523" max="11523" width="63" customWidth="1"/>
    <col min="11524" max="11524" width="17.28515625" customWidth="1"/>
    <col min="11525" max="11525" width="12.7109375" customWidth="1"/>
    <col min="11526" max="11526" width="19.42578125" customWidth="1"/>
    <col min="11527" max="11527" width="23" customWidth="1"/>
    <col min="11534" max="11535" width="11.5703125" customWidth="1"/>
    <col min="11779" max="11779" width="63" customWidth="1"/>
    <col min="11780" max="11780" width="17.28515625" customWidth="1"/>
    <col min="11781" max="11781" width="12.7109375" customWidth="1"/>
    <col min="11782" max="11782" width="19.42578125" customWidth="1"/>
    <col min="11783" max="11783" width="23" customWidth="1"/>
    <col min="11790" max="11791" width="11.5703125" customWidth="1"/>
    <col min="12035" max="12035" width="63" customWidth="1"/>
    <col min="12036" max="12036" width="17.28515625" customWidth="1"/>
    <col min="12037" max="12037" width="12.7109375" customWidth="1"/>
    <col min="12038" max="12038" width="19.42578125" customWidth="1"/>
    <col min="12039" max="12039" width="23" customWidth="1"/>
    <col min="12046" max="12047" width="11.5703125" customWidth="1"/>
    <col min="12291" max="12291" width="63" customWidth="1"/>
    <col min="12292" max="12292" width="17.28515625" customWidth="1"/>
    <col min="12293" max="12293" width="12.7109375" customWidth="1"/>
    <col min="12294" max="12294" width="19.42578125" customWidth="1"/>
    <col min="12295" max="12295" width="23" customWidth="1"/>
    <col min="12302" max="12303" width="11.5703125" customWidth="1"/>
    <col min="12547" max="12547" width="63" customWidth="1"/>
    <col min="12548" max="12548" width="17.28515625" customWidth="1"/>
    <col min="12549" max="12549" width="12.7109375" customWidth="1"/>
    <col min="12550" max="12550" width="19.42578125" customWidth="1"/>
    <col min="12551" max="12551" width="23" customWidth="1"/>
    <col min="12558" max="12559" width="11.5703125" customWidth="1"/>
    <col min="12803" max="12803" width="63" customWidth="1"/>
    <col min="12804" max="12804" width="17.28515625" customWidth="1"/>
    <col min="12805" max="12805" width="12.7109375" customWidth="1"/>
    <col min="12806" max="12806" width="19.42578125" customWidth="1"/>
    <col min="12807" max="12807" width="23" customWidth="1"/>
    <col min="12814" max="12815" width="11.5703125" customWidth="1"/>
    <col min="13059" max="13059" width="63" customWidth="1"/>
    <col min="13060" max="13060" width="17.28515625" customWidth="1"/>
    <col min="13061" max="13061" width="12.7109375" customWidth="1"/>
    <col min="13062" max="13062" width="19.42578125" customWidth="1"/>
    <col min="13063" max="13063" width="23" customWidth="1"/>
    <col min="13070" max="13071" width="11.5703125" customWidth="1"/>
    <col min="13315" max="13315" width="63" customWidth="1"/>
    <col min="13316" max="13316" width="17.28515625" customWidth="1"/>
    <col min="13317" max="13317" width="12.7109375" customWidth="1"/>
    <col min="13318" max="13318" width="19.42578125" customWidth="1"/>
    <col min="13319" max="13319" width="23" customWidth="1"/>
    <col min="13326" max="13327" width="11.5703125" customWidth="1"/>
    <col min="13571" max="13571" width="63" customWidth="1"/>
    <col min="13572" max="13572" width="17.28515625" customWidth="1"/>
    <col min="13573" max="13573" width="12.7109375" customWidth="1"/>
    <col min="13574" max="13574" width="19.42578125" customWidth="1"/>
    <col min="13575" max="13575" width="23" customWidth="1"/>
    <col min="13582" max="13583" width="11.5703125" customWidth="1"/>
    <col min="13827" max="13827" width="63" customWidth="1"/>
    <col min="13828" max="13828" width="17.28515625" customWidth="1"/>
    <col min="13829" max="13829" width="12.7109375" customWidth="1"/>
    <col min="13830" max="13830" width="19.42578125" customWidth="1"/>
    <col min="13831" max="13831" width="23" customWidth="1"/>
    <col min="13838" max="13839" width="11.5703125" customWidth="1"/>
    <col min="14083" max="14083" width="63" customWidth="1"/>
    <col min="14084" max="14084" width="17.28515625" customWidth="1"/>
    <col min="14085" max="14085" width="12.7109375" customWidth="1"/>
    <col min="14086" max="14086" width="19.42578125" customWidth="1"/>
    <col min="14087" max="14087" width="23" customWidth="1"/>
    <col min="14094" max="14095" width="11.5703125" customWidth="1"/>
    <col min="14339" max="14339" width="63" customWidth="1"/>
    <col min="14340" max="14340" width="17.28515625" customWidth="1"/>
    <col min="14341" max="14341" width="12.7109375" customWidth="1"/>
    <col min="14342" max="14342" width="19.42578125" customWidth="1"/>
    <col min="14343" max="14343" width="23" customWidth="1"/>
    <col min="14350" max="14351" width="11.5703125" customWidth="1"/>
    <col min="14595" max="14595" width="63" customWidth="1"/>
    <col min="14596" max="14596" width="17.28515625" customWidth="1"/>
    <col min="14597" max="14597" width="12.7109375" customWidth="1"/>
    <col min="14598" max="14598" width="19.42578125" customWidth="1"/>
    <col min="14599" max="14599" width="23" customWidth="1"/>
    <col min="14606" max="14607" width="11.5703125" customWidth="1"/>
    <col min="14851" max="14851" width="63" customWidth="1"/>
    <col min="14852" max="14852" width="17.28515625" customWidth="1"/>
    <col min="14853" max="14853" width="12.7109375" customWidth="1"/>
    <col min="14854" max="14854" width="19.42578125" customWidth="1"/>
    <col min="14855" max="14855" width="23" customWidth="1"/>
    <col min="14862" max="14863" width="11.5703125" customWidth="1"/>
    <col min="15107" max="15107" width="63" customWidth="1"/>
    <col min="15108" max="15108" width="17.28515625" customWidth="1"/>
    <col min="15109" max="15109" width="12.7109375" customWidth="1"/>
    <col min="15110" max="15110" width="19.42578125" customWidth="1"/>
    <col min="15111" max="15111" width="23" customWidth="1"/>
    <col min="15118" max="15119" width="11.5703125" customWidth="1"/>
    <col min="15363" max="15363" width="63" customWidth="1"/>
    <col min="15364" max="15364" width="17.28515625" customWidth="1"/>
    <col min="15365" max="15365" width="12.7109375" customWidth="1"/>
    <col min="15366" max="15366" width="19.42578125" customWidth="1"/>
    <col min="15367" max="15367" width="23" customWidth="1"/>
    <col min="15374" max="15375" width="11.5703125" customWidth="1"/>
    <col min="15619" max="15619" width="63" customWidth="1"/>
    <col min="15620" max="15620" width="17.28515625" customWidth="1"/>
    <col min="15621" max="15621" width="12.7109375" customWidth="1"/>
    <col min="15622" max="15622" width="19.42578125" customWidth="1"/>
    <col min="15623" max="15623" width="23" customWidth="1"/>
    <col min="15630" max="15631" width="11.5703125" customWidth="1"/>
    <col min="15875" max="15875" width="63" customWidth="1"/>
    <col min="15876" max="15876" width="17.28515625" customWidth="1"/>
    <col min="15877" max="15877" width="12.7109375" customWidth="1"/>
    <col min="15878" max="15878" width="19.42578125" customWidth="1"/>
    <col min="15879" max="15879" width="23" customWidth="1"/>
    <col min="15886" max="15887" width="11.5703125" customWidth="1"/>
    <col min="16131" max="16131" width="63" customWidth="1"/>
    <col min="16132" max="16132" width="17.28515625" customWidth="1"/>
    <col min="16133" max="16133" width="12.7109375" customWidth="1"/>
    <col min="16134" max="16134" width="19.42578125" customWidth="1"/>
    <col min="16135" max="16135" width="23" customWidth="1"/>
    <col min="16142" max="16143" width="11.5703125" customWidth="1"/>
  </cols>
  <sheetData>
    <row r="1" spans="1:13" ht="18.75" hidden="1" customHeight="1" x14ac:dyDescent="0.2">
      <c r="A1" s="1"/>
      <c r="B1" s="1"/>
      <c r="C1" s="2"/>
      <c r="D1" s="126" t="s">
        <v>0</v>
      </c>
      <c r="E1" s="126"/>
      <c r="F1" s="126"/>
      <c r="G1" s="126"/>
      <c r="H1" s="126"/>
      <c r="I1" s="126"/>
      <c r="J1" s="126"/>
      <c r="K1" s="126"/>
      <c r="L1" s="126"/>
    </row>
    <row r="2" spans="1:13" ht="24.75" hidden="1" customHeight="1" x14ac:dyDescent="0.2">
      <c r="A2" s="27"/>
      <c r="B2" s="27"/>
      <c r="C2" s="28"/>
      <c r="D2" s="127" t="s">
        <v>39</v>
      </c>
      <c r="E2" s="127"/>
      <c r="F2" s="127"/>
      <c r="G2" s="127"/>
      <c r="H2" s="127"/>
      <c r="I2" s="127"/>
      <c r="J2" s="127"/>
      <c r="K2" s="127"/>
      <c r="L2" s="127"/>
    </row>
    <row r="3" spans="1:13" ht="24.75" hidden="1" customHeight="1" x14ac:dyDescent="0.2">
      <c r="A3" s="29"/>
      <c r="B3" s="29"/>
      <c r="C3" s="28"/>
      <c r="D3" s="36" t="s">
        <v>23</v>
      </c>
      <c r="E3" s="130" t="s">
        <v>27</v>
      </c>
      <c r="F3" s="130"/>
      <c r="G3" s="62"/>
      <c r="H3" s="35"/>
      <c r="I3" s="35"/>
      <c r="J3" s="35"/>
      <c r="K3" s="35"/>
      <c r="L3" s="35"/>
    </row>
    <row r="4" spans="1:13" ht="18.75" hidden="1" x14ac:dyDescent="0.2">
      <c r="A4" s="30"/>
      <c r="B4" s="30"/>
      <c r="C4" s="30" t="s">
        <v>2</v>
      </c>
      <c r="D4" s="61"/>
      <c r="E4" s="61"/>
      <c r="F4" s="31"/>
      <c r="G4" s="31"/>
      <c r="H4" s="32"/>
      <c r="I4" s="32"/>
      <c r="J4" s="32"/>
      <c r="K4" s="32"/>
      <c r="L4" s="32"/>
    </row>
    <row r="5" spans="1:13" x14ac:dyDescent="0.2">
      <c r="A5" s="30"/>
      <c r="B5" s="30"/>
      <c r="C5" s="30"/>
      <c r="D5" s="31"/>
      <c r="E5" s="31"/>
      <c r="F5" s="31"/>
      <c r="G5" s="31"/>
      <c r="H5" s="32"/>
      <c r="I5" s="32"/>
      <c r="J5" s="32"/>
      <c r="K5" s="32"/>
      <c r="L5" s="32"/>
    </row>
    <row r="6" spans="1:13" ht="19.5" x14ac:dyDescent="0.2">
      <c r="A6" s="128" t="s">
        <v>62</v>
      </c>
      <c r="B6" s="128"/>
      <c r="C6" s="128"/>
      <c r="D6" s="128"/>
      <c r="E6" s="128"/>
      <c r="F6" s="128"/>
      <c r="G6" s="128"/>
      <c r="H6" s="128"/>
      <c r="I6" s="128"/>
      <c r="J6" s="32"/>
      <c r="K6" s="32"/>
      <c r="L6" s="32"/>
    </row>
    <row r="7" spans="1:13" ht="19.5" x14ac:dyDescent="0.2">
      <c r="A7" s="129" t="s">
        <v>66</v>
      </c>
      <c r="B7" s="129"/>
      <c r="C7" s="129"/>
      <c r="D7" s="129"/>
      <c r="E7" s="129"/>
      <c r="F7" s="129"/>
      <c r="G7" s="129"/>
      <c r="H7" s="129"/>
      <c r="I7" s="129"/>
    </row>
    <row r="8" spans="1:13" ht="19.5" x14ac:dyDescent="0.2">
      <c r="A8" s="129" t="s">
        <v>61</v>
      </c>
      <c r="B8" s="129"/>
      <c r="C8" s="129"/>
      <c r="D8" s="129"/>
      <c r="E8" s="129"/>
      <c r="F8" s="129"/>
      <c r="G8" s="129"/>
      <c r="H8" s="129"/>
      <c r="I8" s="129"/>
    </row>
    <row r="9" spans="1:13" ht="19.5" x14ac:dyDescent="0.2">
      <c r="A9" s="4"/>
      <c r="B9" s="4"/>
      <c r="C9" s="4"/>
      <c r="D9" s="3"/>
      <c r="E9" s="3"/>
      <c r="F9" s="3"/>
      <c r="G9" s="3"/>
    </row>
    <row r="10" spans="1:13" ht="140.2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7" t="s">
        <v>7</v>
      </c>
      <c r="F10" s="8" t="s">
        <v>8</v>
      </c>
      <c r="G10" s="7" t="s">
        <v>7</v>
      </c>
      <c r="H10" s="8" t="s">
        <v>55</v>
      </c>
      <c r="I10" s="8" t="s">
        <v>56</v>
      </c>
    </row>
    <row r="11" spans="1:13" ht="20.25" x14ac:dyDescent="0.2">
      <c r="A11" s="131" t="s">
        <v>63</v>
      </c>
      <c r="B11" s="6" t="s">
        <v>59</v>
      </c>
      <c r="C11" s="123">
        <v>1</v>
      </c>
      <c r="D11" s="9">
        <f>D14*1.2</f>
        <v>178.79999999999998</v>
      </c>
      <c r="E11" s="9">
        <f>E14*1.2</f>
        <v>198.00312</v>
      </c>
      <c r="F11" s="10">
        <f>E11*120%</f>
        <v>237.60374399999998</v>
      </c>
      <c r="G11" s="50">
        <f>G14*1.2</f>
        <v>384</v>
      </c>
      <c r="H11" s="50">
        <v>337.92</v>
      </c>
      <c r="I11" s="10">
        <f>H11*1.2</f>
        <v>405.50400000000002</v>
      </c>
      <c r="M11" s="11"/>
    </row>
    <row r="12" spans="1:13" ht="20.25" x14ac:dyDescent="0.2">
      <c r="A12" s="131"/>
      <c r="B12" s="6" t="s">
        <v>42</v>
      </c>
      <c r="C12" s="124"/>
      <c r="D12" s="9">
        <f>D11*1.2</f>
        <v>214.55999999999997</v>
      </c>
      <c r="E12" s="9">
        <f>E11*1.2</f>
        <v>237.60374399999998</v>
      </c>
      <c r="F12" s="10">
        <f t="shared" ref="F12:F64" si="0">E12*120%</f>
        <v>285.12449279999998</v>
      </c>
      <c r="G12" s="50">
        <f>G11*1.2</f>
        <v>460.79999999999995</v>
      </c>
      <c r="H12" s="50">
        <v>405.6</v>
      </c>
      <c r="I12" s="10">
        <f t="shared" ref="I12:I67" si="1">H12*1.2</f>
        <v>486.72</v>
      </c>
    </row>
    <row r="13" spans="1:13" ht="20.25" x14ac:dyDescent="0.2">
      <c r="A13" s="131"/>
      <c r="B13" s="6" t="s">
        <v>10</v>
      </c>
      <c r="C13" s="125"/>
      <c r="D13" s="9">
        <f>D11*1.3</f>
        <v>232.44</v>
      </c>
      <c r="E13" s="9">
        <f>E11*1.3</f>
        <v>257.40405600000003</v>
      </c>
      <c r="F13" s="10">
        <f t="shared" si="0"/>
        <v>308.88486720000003</v>
      </c>
      <c r="G13" s="50">
        <f>G11*1.3</f>
        <v>499.20000000000005</v>
      </c>
      <c r="H13" s="50">
        <v>439.28000000000003</v>
      </c>
      <c r="I13" s="10">
        <f t="shared" si="1"/>
        <v>527.13599999999997</v>
      </c>
    </row>
    <row r="14" spans="1:13" ht="20.25" x14ac:dyDescent="0.2">
      <c r="A14" s="131"/>
      <c r="B14" s="6" t="s">
        <v>59</v>
      </c>
      <c r="C14" s="123">
        <v>2</v>
      </c>
      <c r="D14" s="12">
        <v>149</v>
      </c>
      <c r="E14" s="12">
        <f>D14*110.74%</f>
        <v>165.0026</v>
      </c>
      <c r="F14" s="10">
        <f t="shared" si="0"/>
        <v>198.00312</v>
      </c>
      <c r="G14" s="51">
        <v>320</v>
      </c>
      <c r="H14" s="50">
        <v>281.60000000000002</v>
      </c>
      <c r="I14" s="10">
        <f t="shared" si="1"/>
        <v>337.92</v>
      </c>
    </row>
    <row r="15" spans="1:13" ht="20.25" x14ac:dyDescent="0.2">
      <c r="A15" s="131"/>
      <c r="B15" s="6" t="s">
        <v>42</v>
      </c>
      <c r="C15" s="124"/>
      <c r="D15" s="9">
        <f>D14*1.2</f>
        <v>178.79999999999998</v>
      </c>
      <c r="E15" s="9">
        <f>E14*1.2</f>
        <v>198.00312</v>
      </c>
      <c r="F15" s="10">
        <f t="shared" si="0"/>
        <v>237.60374399999998</v>
      </c>
      <c r="G15" s="50">
        <f>G14*1.2</f>
        <v>384</v>
      </c>
      <c r="H15" s="50">
        <v>337.92</v>
      </c>
      <c r="I15" s="10">
        <f t="shared" si="1"/>
        <v>405.50400000000002</v>
      </c>
    </row>
    <row r="16" spans="1:13" ht="20.25" x14ac:dyDescent="0.2">
      <c r="A16" s="131"/>
      <c r="B16" s="6" t="s">
        <v>10</v>
      </c>
      <c r="C16" s="125"/>
      <c r="D16" s="9">
        <f>D14*1.3</f>
        <v>193.70000000000002</v>
      </c>
      <c r="E16" s="9">
        <f>E14*1.3</f>
        <v>214.50338000000002</v>
      </c>
      <c r="F16" s="10">
        <f t="shared" si="0"/>
        <v>257.40405600000003</v>
      </c>
      <c r="G16" s="50">
        <f>G14*1.3</f>
        <v>416</v>
      </c>
      <c r="H16" s="50">
        <v>366.08000000000004</v>
      </c>
      <c r="I16" s="10">
        <f t="shared" si="1"/>
        <v>439.29600000000005</v>
      </c>
    </row>
    <row r="17" spans="1:13" ht="20.25" x14ac:dyDescent="0.2">
      <c r="A17" s="131"/>
      <c r="B17" s="6" t="s">
        <v>59</v>
      </c>
      <c r="C17" s="123">
        <v>3</v>
      </c>
      <c r="D17" s="9">
        <f>D14*0.8</f>
        <v>119.2</v>
      </c>
      <c r="E17" s="9">
        <f>E14*0.8</f>
        <v>132.00208000000001</v>
      </c>
      <c r="F17" s="10">
        <f t="shared" si="0"/>
        <v>158.40249600000001</v>
      </c>
      <c r="G17" s="50">
        <f>G14*0.8</f>
        <v>256</v>
      </c>
      <c r="H17" s="50">
        <v>225.28000000000003</v>
      </c>
      <c r="I17" s="10">
        <f t="shared" si="1"/>
        <v>270.33600000000001</v>
      </c>
    </row>
    <row r="18" spans="1:13" ht="20.25" x14ac:dyDescent="0.2">
      <c r="A18" s="131"/>
      <c r="B18" s="6" t="s">
        <v>42</v>
      </c>
      <c r="C18" s="124"/>
      <c r="D18" s="9">
        <f>D17*1.2</f>
        <v>143.04</v>
      </c>
      <c r="E18" s="9">
        <f>E17*1.2</f>
        <v>158.40249600000001</v>
      </c>
      <c r="F18" s="10">
        <f t="shared" si="0"/>
        <v>190.0829952</v>
      </c>
      <c r="G18" s="50">
        <f>G17*1.2</f>
        <v>307.2</v>
      </c>
      <c r="H18" s="50">
        <v>270.32</v>
      </c>
      <c r="I18" s="10">
        <f t="shared" si="1"/>
        <v>324.38399999999996</v>
      </c>
    </row>
    <row r="19" spans="1:13" ht="20.25" x14ac:dyDescent="0.2">
      <c r="A19" s="131"/>
      <c r="B19" s="6" t="s">
        <v>10</v>
      </c>
      <c r="C19" s="125"/>
      <c r="D19" s="9">
        <f>D17*1.3</f>
        <v>154.96</v>
      </c>
      <c r="E19" s="9">
        <f>E17*1.3</f>
        <v>171.60270400000002</v>
      </c>
      <c r="F19" s="10">
        <f t="shared" si="0"/>
        <v>205.92324480000002</v>
      </c>
      <c r="G19" s="50">
        <f>G17*1.3</f>
        <v>332.8</v>
      </c>
      <c r="H19" s="50">
        <v>292.88000000000005</v>
      </c>
      <c r="I19" s="10">
        <f t="shared" si="1"/>
        <v>351.45600000000007</v>
      </c>
    </row>
    <row r="20" spans="1:13" ht="20.25" x14ac:dyDescent="0.2">
      <c r="A20" s="131"/>
      <c r="B20" s="6" t="s">
        <v>59</v>
      </c>
      <c r="C20" s="123">
        <v>4</v>
      </c>
      <c r="D20" s="9">
        <f>D14*0.56</f>
        <v>83.440000000000012</v>
      </c>
      <c r="E20" s="9">
        <f>E14*0.56</f>
        <v>92.40145600000001</v>
      </c>
      <c r="F20" s="10">
        <f t="shared" si="0"/>
        <v>110.88174720000001</v>
      </c>
      <c r="G20" s="50">
        <f>G14*0.37</f>
        <v>118.4</v>
      </c>
      <c r="H20" s="50">
        <v>140.80000000000001</v>
      </c>
      <c r="I20" s="10">
        <f t="shared" si="1"/>
        <v>168.96</v>
      </c>
    </row>
    <row r="21" spans="1:13" ht="20.25" x14ac:dyDescent="0.2">
      <c r="A21" s="131"/>
      <c r="B21" s="6" t="s">
        <v>42</v>
      </c>
      <c r="C21" s="124"/>
      <c r="D21" s="9">
        <f>D20*1.2</f>
        <v>100.12800000000001</v>
      </c>
      <c r="E21" s="9">
        <f>E20*1.2</f>
        <v>110.88174720000001</v>
      </c>
      <c r="F21" s="10">
        <f t="shared" si="0"/>
        <v>133.05809664</v>
      </c>
      <c r="G21" s="50">
        <f>ROUND(G20*1.08,0.01)</f>
        <v>128</v>
      </c>
      <c r="H21" s="50">
        <v>152</v>
      </c>
      <c r="I21" s="10">
        <f t="shared" si="1"/>
        <v>182.4</v>
      </c>
    </row>
    <row r="22" spans="1:13" ht="20.25" x14ac:dyDescent="0.2">
      <c r="A22" s="131"/>
      <c r="B22" s="6" t="s">
        <v>10</v>
      </c>
      <c r="C22" s="125"/>
      <c r="D22" s="9">
        <f>D20*1.3</f>
        <v>108.47200000000002</v>
      </c>
      <c r="E22" s="9">
        <f>E20*1.3</f>
        <v>120.12189280000001</v>
      </c>
      <c r="F22" s="10">
        <f t="shared" si="0"/>
        <v>144.14627136000001</v>
      </c>
      <c r="G22" s="50">
        <f>ROUND(G20*1.2,0.01)</f>
        <v>142</v>
      </c>
      <c r="H22" s="50">
        <v>168.8</v>
      </c>
      <c r="I22" s="10">
        <f t="shared" si="1"/>
        <v>202.56</v>
      </c>
    </row>
    <row r="23" spans="1:13" ht="20.25" hidden="1" x14ac:dyDescent="0.2">
      <c r="A23" s="137" t="s">
        <v>64</v>
      </c>
      <c r="B23" s="6" t="s">
        <v>59</v>
      </c>
      <c r="C23" s="123">
        <v>1</v>
      </c>
      <c r="D23" s="9">
        <f>D26*1.2</f>
        <v>178.79999999999998</v>
      </c>
      <c r="E23" s="9">
        <f>E26*1.2</f>
        <v>198.00312</v>
      </c>
      <c r="F23" s="10">
        <f>E23*120%</f>
        <v>237.60374399999998</v>
      </c>
      <c r="G23" s="50">
        <f>G26*1.2</f>
        <v>384</v>
      </c>
      <c r="H23" s="50">
        <f>H11*0.8</f>
        <v>270.33600000000001</v>
      </c>
      <c r="I23" s="10">
        <f>H23*1.2</f>
        <v>324.40320000000003</v>
      </c>
      <c r="M23" s="11"/>
    </row>
    <row r="24" spans="1:13" ht="20.25" hidden="1" x14ac:dyDescent="0.2">
      <c r="A24" s="138"/>
      <c r="B24" s="6" t="s">
        <v>42</v>
      </c>
      <c r="C24" s="124"/>
      <c r="D24" s="9">
        <f>D23*1.2</f>
        <v>214.55999999999997</v>
      </c>
      <c r="E24" s="9">
        <f>E23*1.2</f>
        <v>237.60374399999998</v>
      </c>
      <c r="F24" s="10">
        <f t="shared" ref="F24:F28" si="2">E24*120%</f>
        <v>285.12449279999998</v>
      </c>
      <c r="G24" s="50">
        <f>G23*1.2</f>
        <v>460.79999999999995</v>
      </c>
      <c r="H24" s="50">
        <f t="shared" ref="H24:H28" si="3">H12*0.8</f>
        <v>324.48</v>
      </c>
      <c r="I24" s="10">
        <f t="shared" ref="I24:I28" si="4">H24*1.2</f>
        <v>389.37600000000003</v>
      </c>
    </row>
    <row r="25" spans="1:13" ht="20.25" hidden="1" x14ac:dyDescent="0.2">
      <c r="A25" s="138"/>
      <c r="B25" s="6" t="s">
        <v>10</v>
      </c>
      <c r="C25" s="125"/>
      <c r="D25" s="9">
        <f>D23*1.3</f>
        <v>232.44</v>
      </c>
      <c r="E25" s="9">
        <f>E23*1.3</f>
        <v>257.40405600000003</v>
      </c>
      <c r="F25" s="10">
        <f t="shared" si="2"/>
        <v>308.88486720000003</v>
      </c>
      <c r="G25" s="50">
        <f>G23*1.3</f>
        <v>499.20000000000005</v>
      </c>
      <c r="H25" s="50">
        <f t="shared" si="3"/>
        <v>351.42400000000004</v>
      </c>
      <c r="I25" s="10">
        <f t="shared" si="4"/>
        <v>421.70880000000005</v>
      </c>
    </row>
    <row r="26" spans="1:13" ht="20.25" x14ac:dyDescent="0.2">
      <c r="A26" s="138"/>
      <c r="B26" s="6" t="s">
        <v>59</v>
      </c>
      <c r="C26" s="123">
        <v>2</v>
      </c>
      <c r="D26" s="12">
        <v>149</v>
      </c>
      <c r="E26" s="12">
        <f>D26*110.74%</f>
        <v>165.0026</v>
      </c>
      <c r="F26" s="10">
        <f t="shared" si="2"/>
        <v>198.00312</v>
      </c>
      <c r="G26" s="51">
        <v>320</v>
      </c>
      <c r="H26" s="50">
        <f t="shared" si="3"/>
        <v>225.28000000000003</v>
      </c>
      <c r="I26" s="10">
        <f t="shared" si="4"/>
        <v>270.33600000000001</v>
      </c>
    </row>
    <row r="27" spans="1:13" ht="20.25" x14ac:dyDescent="0.2">
      <c r="A27" s="138"/>
      <c r="B27" s="6" t="s">
        <v>42</v>
      </c>
      <c r="C27" s="124"/>
      <c r="D27" s="9">
        <f>D26*1.2</f>
        <v>178.79999999999998</v>
      </c>
      <c r="E27" s="9">
        <f>E26*1.2</f>
        <v>198.00312</v>
      </c>
      <c r="F27" s="10">
        <f t="shared" si="2"/>
        <v>237.60374399999998</v>
      </c>
      <c r="G27" s="50">
        <f>G26*1.2</f>
        <v>384</v>
      </c>
      <c r="H27" s="50">
        <f t="shared" si="3"/>
        <v>270.33600000000001</v>
      </c>
      <c r="I27" s="10">
        <f t="shared" si="4"/>
        <v>324.40320000000003</v>
      </c>
    </row>
    <row r="28" spans="1:13" ht="20.25" x14ac:dyDescent="0.2">
      <c r="A28" s="138"/>
      <c r="B28" s="6" t="s">
        <v>10</v>
      </c>
      <c r="C28" s="125"/>
      <c r="D28" s="9">
        <f>D26*1.3</f>
        <v>193.70000000000002</v>
      </c>
      <c r="E28" s="9">
        <f>E26*1.3</f>
        <v>214.50338000000002</v>
      </c>
      <c r="F28" s="10">
        <f t="shared" si="2"/>
        <v>257.40405600000003</v>
      </c>
      <c r="G28" s="50">
        <f>G26*1.3</f>
        <v>416</v>
      </c>
      <c r="H28" s="50">
        <f t="shared" si="3"/>
        <v>292.86400000000003</v>
      </c>
      <c r="I28" s="10">
        <f t="shared" si="4"/>
        <v>351.43680000000001</v>
      </c>
    </row>
    <row r="29" spans="1:13" ht="20.25" customHeight="1" x14ac:dyDescent="0.2">
      <c r="A29" s="138"/>
      <c r="B29" s="6" t="s">
        <v>59</v>
      </c>
      <c r="C29" s="123">
        <v>3</v>
      </c>
      <c r="D29" s="9">
        <f>D20*0.8</f>
        <v>66.75200000000001</v>
      </c>
      <c r="E29" s="9">
        <f>E20*0.8</f>
        <v>73.921164800000014</v>
      </c>
      <c r="F29" s="10">
        <f t="shared" si="0"/>
        <v>88.705397760000011</v>
      </c>
      <c r="G29" s="50">
        <f>G20*0.8</f>
        <v>94.720000000000013</v>
      </c>
      <c r="H29" s="50">
        <f t="shared" ref="H29:H34" si="5">H17*0.8</f>
        <v>180.22400000000005</v>
      </c>
      <c r="I29" s="10">
        <f t="shared" si="1"/>
        <v>216.26880000000006</v>
      </c>
    </row>
    <row r="30" spans="1:13" ht="20.25" x14ac:dyDescent="0.2">
      <c r="A30" s="138"/>
      <c r="B30" s="6" t="s">
        <v>42</v>
      </c>
      <c r="C30" s="124"/>
      <c r="D30" s="9">
        <f>D29*1.2</f>
        <v>80.102400000000003</v>
      </c>
      <c r="E30" s="9">
        <f>E29*1.2</f>
        <v>88.705397760000011</v>
      </c>
      <c r="F30" s="10">
        <f t="shared" si="0"/>
        <v>106.44647731200001</v>
      </c>
      <c r="G30" s="50">
        <f>G29*1.2</f>
        <v>113.66400000000002</v>
      </c>
      <c r="H30" s="50">
        <f t="shared" si="5"/>
        <v>216.256</v>
      </c>
      <c r="I30" s="10">
        <f t="shared" si="1"/>
        <v>259.50720000000001</v>
      </c>
    </row>
    <row r="31" spans="1:13" ht="20.25" x14ac:dyDescent="0.2">
      <c r="A31" s="138"/>
      <c r="B31" s="6" t="s">
        <v>10</v>
      </c>
      <c r="C31" s="125"/>
      <c r="D31" s="9">
        <f>D29*1.3</f>
        <v>86.777600000000021</v>
      </c>
      <c r="E31" s="9">
        <f>E29*1.3</f>
        <v>96.097514240000024</v>
      </c>
      <c r="F31" s="10">
        <f t="shared" si="0"/>
        <v>115.31701708800003</v>
      </c>
      <c r="G31" s="50">
        <f>G29*1.3</f>
        <v>123.13600000000002</v>
      </c>
      <c r="H31" s="50">
        <f t="shared" si="5"/>
        <v>234.30400000000006</v>
      </c>
      <c r="I31" s="10">
        <f t="shared" si="1"/>
        <v>281.16480000000007</v>
      </c>
    </row>
    <row r="32" spans="1:13" ht="20.25" x14ac:dyDescent="0.2">
      <c r="A32" s="138"/>
      <c r="B32" s="6" t="s">
        <v>59</v>
      </c>
      <c r="C32" s="123">
        <v>4</v>
      </c>
      <c r="D32" s="9">
        <f>D20*0.56</f>
        <v>46.726400000000012</v>
      </c>
      <c r="E32" s="9">
        <f>E20*0.56</f>
        <v>51.744815360000011</v>
      </c>
      <c r="F32" s="10">
        <f t="shared" si="0"/>
        <v>62.093778432000008</v>
      </c>
      <c r="G32" s="50">
        <f>G20*0.37</f>
        <v>43.808</v>
      </c>
      <c r="H32" s="50">
        <f t="shared" si="5"/>
        <v>112.64000000000001</v>
      </c>
      <c r="I32" s="10">
        <f t="shared" si="1"/>
        <v>135.16800000000001</v>
      </c>
    </row>
    <row r="33" spans="1:9" ht="20.25" x14ac:dyDescent="0.2">
      <c r="A33" s="138"/>
      <c r="B33" s="6" t="s">
        <v>42</v>
      </c>
      <c r="C33" s="124"/>
      <c r="D33" s="9">
        <f>D32*1.2</f>
        <v>56.071680000000015</v>
      </c>
      <c r="E33" s="9">
        <f>E32*1.2</f>
        <v>62.093778432000008</v>
      </c>
      <c r="F33" s="10">
        <f t="shared" si="0"/>
        <v>74.512534118400012</v>
      </c>
      <c r="G33" s="50">
        <f>ROUND(G32*1.08,0.01)</f>
        <v>47</v>
      </c>
      <c r="H33" s="50">
        <f t="shared" si="5"/>
        <v>121.60000000000001</v>
      </c>
      <c r="I33" s="10">
        <f t="shared" si="1"/>
        <v>145.92000000000002</v>
      </c>
    </row>
    <row r="34" spans="1:9" ht="20.25" x14ac:dyDescent="0.2">
      <c r="A34" s="139"/>
      <c r="B34" s="6" t="s">
        <v>10</v>
      </c>
      <c r="C34" s="125"/>
      <c r="D34" s="9">
        <f>D32*1.3</f>
        <v>60.744320000000016</v>
      </c>
      <c r="E34" s="9">
        <f>E32*1.3</f>
        <v>67.268259968000024</v>
      </c>
      <c r="F34" s="10">
        <f t="shared" si="0"/>
        <v>80.721911961600028</v>
      </c>
      <c r="G34" s="50">
        <f>ROUND(G32*1.2,0.01)</f>
        <v>53</v>
      </c>
      <c r="H34" s="50">
        <f t="shared" si="5"/>
        <v>135.04000000000002</v>
      </c>
      <c r="I34" s="10">
        <f t="shared" si="1"/>
        <v>162.04800000000003</v>
      </c>
    </row>
    <row r="35" spans="1:9" ht="20.25" hidden="1" x14ac:dyDescent="0.2">
      <c r="A35" s="132" t="s">
        <v>32</v>
      </c>
      <c r="B35" s="6" t="s">
        <v>59</v>
      </c>
      <c r="C35" s="123">
        <v>1</v>
      </c>
      <c r="D35" s="9">
        <f>D38*1.2</f>
        <v>117</v>
      </c>
      <c r="E35" s="9">
        <f>E38*1.2</f>
        <v>124.80389999999998</v>
      </c>
      <c r="F35" s="10">
        <f t="shared" si="0"/>
        <v>149.76467999999997</v>
      </c>
      <c r="G35" s="50">
        <f>G38*1.2</f>
        <v>276</v>
      </c>
      <c r="H35" s="50">
        <v>230.4</v>
      </c>
      <c r="I35" s="10">
        <f t="shared" si="1"/>
        <v>276.48</v>
      </c>
    </row>
    <row r="36" spans="1:9" ht="20.25" hidden="1" x14ac:dyDescent="0.2">
      <c r="A36" s="132"/>
      <c r="B36" s="6" t="s">
        <v>42</v>
      </c>
      <c r="C36" s="124"/>
      <c r="D36" s="9">
        <f>D35*1.2</f>
        <v>140.4</v>
      </c>
      <c r="E36" s="9">
        <f>E35*1.2</f>
        <v>149.76467999999997</v>
      </c>
      <c r="F36" s="10">
        <f t="shared" si="0"/>
        <v>179.71761599999996</v>
      </c>
      <c r="G36" s="50">
        <f>G35*1.2</f>
        <v>331.2</v>
      </c>
      <c r="H36" s="50">
        <v>276.47999999999996</v>
      </c>
      <c r="I36" s="10">
        <f t="shared" si="1"/>
        <v>331.77599999999995</v>
      </c>
    </row>
    <row r="37" spans="1:9" ht="20.25" hidden="1" x14ac:dyDescent="0.2">
      <c r="A37" s="132"/>
      <c r="B37" s="6" t="s">
        <v>10</v>
      </c>
      <c r="C37" s="125"/>
      <c r="D37" s="9">
        <f>D35*1.3</f>
        <v>152.1</v>
      </c>
      <c r="E37" s="9">
        <f>E35*1.3</f>
        <v>162.24507</v>
      </c>
      <c r="F37" s="10">
        <f t="shared" si="0"/>
        <v>194.694084</v>
      </c>
      <c r="G37" s="50">
        <f>G35*1.3</f>
        <v>358.8</v>
      </c>
      <c r="H37" s="50">
        <v>299.52000000000004</v>
      </c>
      <c r="I37" s="10">
        <f t="shared" si="1"/>
        <v>359.42400000000004</v>
      </c>
    </row>
    <row r="38" spans="1:9" ht="20.25" hidden="1" x14ac:dyDescent="0.2">
      <c r="A38" s="132"/>
      <c r="B38" s="6" t="s">
        <v>59</v>
      </c>
      <c r="C38" s="123">
        <v>2</v>
      </c>
      <c r="D38" s="12">
        <v>97.5</v>
      </c>
      <c r="E38" s="12">
        <f>D38*106.67%</f>
        <v>104.00324999999999</v>
      </c>
      <c r="F38" s="10">
        <f t="shared" si="0"/>
        <v>124.80389999999998</v>
      </c>
      <c r="G38" s="51">
        <v>230</v>
      </c>
      <c r="H38" s="50">
        <v>192</v>
      </c>
      <c r="I38" s="10">
        <f t="shared" si="1"/>
        <v>230.39999999999998</v>
      </c>
    </row>
    <row r="39" spans="1:9" ht="20.25" hidden="1" x14ac:dyDescent="0.2">
      <c r="A39" s="132"/>
      <c r="B39" s="6" t="s">
        <v>42</v>
      </c>
      <c r="C39" s="124"/>
      <c r="D39" s="9">
        <f>D38*1.2</f>
        <v>117</v>
      </c>
      <c r="E39" s="9">
        <f>E38*1.2</f>
        <v>124.80389999999998</v>
      </c>
      <c r="F39" s="10">
        <f t="shared" si="0"/>
        <v>149.76467999999997</v>
      </c>
      <c r="G39" s="50">
        <f>G38*1.2</f>
        <v>276</v>
      </c>
      <c r="H39" s="50">
        <v>230.4</v>
      </c>
      <c r="I39" s="10">
        <f t="shared" si="1"/>
        <v>276.48</v>
      </c>
    </row>
    <row r="40" spans="1:9" ht="20.25" hidden="1" x14ac:dyDescent="0.2">
      <c r="A40" s="132"/>
      <c r="B40" s="6" t="s">
        <v>10</v>
      </c>
      <c r="C40" s="125"/>
      <c r="D40" s="9">
        <f>D38*1.3</f>
        <v>126.75</v>
      </c>
      <c r="E40" s="9">
        <f>E38*1.3</f>
        <v>135.20422500000001</v>
      </c>
      <c r="F40" s="10">
        <f t="shared" si="0"/>
        <v>162.24507</v>
      </c>
      <c r="G40" s="50">
        <f>G38*1.3</f>
        <v>299</v>
      </c>
      <c r="H40" s="50">
        <v>249.60000000000002</v>
      </c>
      <c r="I40" s="10">
        <f t="shared" si="1"/>
        <v>299.52000000000004</v>
      </c>
    </row>
    <row r="41" spans="1:9" ht="20.25" hidden="1" x14ac:dyDescent="0.2">
      <c r="A41" s="132"/>
      <c r="B41" s="6" t="s">
        <v>59</v>
      </c>
      <c r="C41" s="123">
        <v>3</v>
      </c>
      <c r="D41" s="9">
        <f>D38*0.8</f>
        <v>78</v>
      </c>
      <c r="E41" s="9">
        <f>E38*0.8</f>
        <v>83.202600000000004</v>
      </c>
      <c r="F41" s="10">
        <f t="shared" si="0"/>
        <v>99.843119999999999</v>
      </c>
      <c r="G41" s="50">
        <f>G38*0.8</f>
        <v>184</v>
      </c>
      <c r="H41" s="50">
        <v>153.60000000000002</v>
      </c>
      <c r="I41" s="10">
        <f t="shared" si="1"/>
        <v>184.32000000000002</v>
      </c>
    </row>
    <row r="42" spans="1:9" ht="20.25" hidden="1" x14ac:dyDescent="0.2">
      <c r="A42" s="132"/>
      <c r="B42" s="6" t="s">
        <v>42</v>
      </c>
      <c r="C42" s="124"/>
      <c r="D42" s="9">
        <f>D41*1.2</f>
        <v>93.6</v>
      </c>
      <c r="E42" s="9">
        <f>E41*1.2</f>
        <v>99.843119999999999</v>
      </c>
      <c r="F42" s="10">
        <f t="shared" si="0"/>
        <v>119.81174399999999</v>
      </c>
      <c r="G42" s="50">
        <f>G41*1.2</f>
        <v>220.79999999999998</v>
      </c>
      <c r="H42" s="50">
        <v>184.32</v>
      </c>
      <c r="I42" s="10">
        <f t="shared" si="1"/>
        <v>221.184</v>
      </c>
    </row>
    <row r="43" spans="1:9" ht="20.25" hidden="1" x14ac:dyDescent="0.2">
      <c r="A43" s="132"/>
      <c r="B43" s="6" t="s">
        <v>10</v>
      </c>
      <c r="C43" s="125"/>
      <c r="D43" s="9">
        <f>D41*1.3</f>
        <v>101.4</v>
      </c>
      <c r="E43" s="9">
        <f>E41*1.3</f>
        <v>108.16338</v>
      </c>
      <c r="F43" s="10">
        <f t="shared" si="0"/>
        <v>129.79605599999999</v>
      </c>
      <c r="G43" s="50">
        <f>G41*1.3</f>
        <v>239.20000000000002</v>
      </c>
      <c r="H43" s="50">
        <v>199.68000000000004</v>
      </c>
      <c r="I43" s="10">
        <f t="shared" si="1"/>
        <v>239.61600000000004</v>
      </c>
    </row>
    <row r="44" spans="1:9" ht="20.25" hidden="1" x14ac:dyDescent="0.2">
      <c r="A44" s="132"/>
      <c r="B44" s="6" t="s">
        <v>59</v>
      </c>
      <c r="C44" s="123">
        <v>4</v>
      </c>
      <c r="D44" s="9">
        <f>D38*0.56</f>
        <v>54.600000000000009</v>
      </c>
      <c r="E44" s="9">
        <f>E38*0.56</f>
        <v>58.241820000000004</v>
      </c>
      <c r="F44" s="10">
        <f t="shared" si="0"/>
        <v>69.890184000000005</v>
      </c>
      <c r="G44" s="50">
        <f>G38*0.46</f>
        <v>105.80000000000001</v>
      </c>
      <c r="H44" s="50">
        <v>96</v>
      </c>
      <c r="I44" s="10">
        <f t="shared" si="1"/>
        <v>115.19999999999999</v>
      </c>
    </row>
    <row r="45" spans="1:9" ht="20.25" hidden="1" x14ac:dyDescent="0.2">
      <c r="A45" s="132"/>
      <c r="B45" s="6" t="s">
        <v>42</v>
      </c>
      <c r="C45" s="124"/>
      <c r="D45" s="9">
        <f>D44*1.2</f>
        <v>65.52000000000001</v>
      </c>
      <c r="E45" s="9">
        <f>E44*1.2</f>
        <v>69.890184000000005</v>
      </c>
      <c r="F45" s="10">
        <f t="shared" si="0"/>
        <v>83.868220800000003</v>
      </c>
      <c r="G45" s="50">
        <f>G44*1.2</f>
        <v>126.96000000000001</v>
      </c>
      <c r="H45" s="50">
        <v>115.2</v>
      </c>
      <c r="I45" s="10">
        <f t="shared" si="1"/>
        <v>138.24</v>
      </c>
    </row>
    <row r="46" spans="1:9" ht="20.25" hidden="1" x14ac:dyDescent="0.2">
      <c r="A46" s="132"/>
      <c r="B46" s="6" t="s">
        <v>10</v>
      </c>
      <c r="C46" s="125"/>
      <c r="D46" s="9">
        <f>D44*1.3</f>
        <v>70.980000000000018</v>
      </c>
      <c r="E46" s="9">
        <f>E44*1.3</f>
        <v>75.714366000000012</v>
      </c>
      <c r="F46" s="10">
        <f t="shared" si="0"/>
        <v>90.857239200000009</v>
      </c>
      <c r="G46" s="50">
        <f>G44*1.3</f>
        <v>137.54000000000002</v>
      </c>
      <c r="H46" s="50">
        <v>124.80000000000001</v>
      </c>
      <c r="I46" s="10">
        <f t="shared" si="1"/>
        <v>149.76000000000002</v>
      </c>
    </row>
    <row r="47" spans="1:9" ht="20.25" hidden="1" x14ac:dyDescent="0.2">
      <c r="A47" s="132" t="s">
        <v>52</v>
      </c>
      <c r="B47" s="6" t="s">
        <v>38</v>
      </c>
      <c r="C47" s="123">
        <v>1</v>
      </c>
      <c r="D47" s="9">
        <f>D50*1.2</f>
        <v>153.35999999999999</v>
      </c>
      <c r="E47" s="9">
        <f>E50*1.2</f>
        <v>165.598128</v>
      </c>
      <c r="F47" s="10">
        <f t="shared" si="0"/>
        <v>198.71775360000001</v>
      </c>
      <c r="G47" s="50">
        <f>G50*1.2</f>
        <v>324</v>
      </c>
      <c r="H47" s="50"/>
      <c r="I47" s="10">
        <f t="shared" si="1"/>
        <v>0</v>
      </c>
    </row>
    <row r="48" spans="1:9" ht="20.25" hidden="1" x14ac:dyDescent="0.2">
      <c r="A48" s="132"/>
      <c r="B48" s="6" t="s">
        <v>42</v>
      </c>
      <c r="C48" s="124"/>
      <c r="D48" s="9">
        <f>D47*1.2</f>
        <v>184.03199999999998</v>
      </c>
      <c r="E48" s="9">
        <f>E47*1.2</f>
        <v>198.71775360000001</v>
      </c>
      <c r="F48" s="10">
        <f t="shared" si="0"/>
        <v>238.46130432000001</v>
      </c>
      <c r="G48" s="50">
        <f>G47*1.2</f>
        <v>388.8</v>
      </c>
      <c r="H48" s="50"/>
      <c r="I48" s="10">
        <f t="shared" si="1"/>
        <v>0</v>
      </c>
    </row>
    <row r="49" spans="1:18" ht="20.25" hidden="1" x14ac:dyDescent="0.2">
      <c r="A49" s="132"/>
      <c r="B49" s="6" t="s">
        <v>10</v>
      </c>
      <c r="C49" s="125"/>
      <c r="D49" s="9">
        <f>D47*1.3</f>
        <v>199.36799999999999</v>
      </c>
      <c r="E49" s="9">
        <f>E47*1.3</f>
        <v>215.27756640000001</v>
      </c>
      <c r="F49" s="10">
        <f t="shared" si="0"/>
        <v>258.33307968000003</v>
      </c>
      <c r="G49" s="50">
        <f>G47*1.3</f>
        <v>421.2</v>
      </c>
      <c r="H49" s="50"/>
      <c r="I49" s="10">
        <f t="shared" si="1"/>
        <v>0</v>
      </c>
    </row>
    <row r="50" spans="1:18" ht="20.25" hidden="1" x14ac:dyDescent="0.2">
      <c r="A50" s="132"/>
      <c r="B50" s="6" t="s">
        <v>38</v>
      </c>
      <c r="C50" s="123">
        <v>2</v>
      </c>
      <c r="D50" s="12">
        <v>127.8</v>
      </c>
      <c r="E50" s="12">
        <f>D50*107.98%</f>
        <v>137.99844000000002</v>
      </c>
      <c r="F50" s="10">
        <f t="shared" si="0"/>
        <v>165.598128</v>
      </c>
      <c r="G50" s="51">
        <v>270</v>
      </c>
      <c r="H50" s="51"/>
      <c r="I50" s="10">
        <f t="shared" si="1"/>
        <v>0</v>
      </c>
    </row>
    <row r="51" spans="1:18" ht="20.25" hidden="1" x14ac:dyDescent="0.2">
      <c r="A51" s="132"/>
      <c r="B51" s="6" t="s">
        <v>42</v>
      </c>
      <c r="C51" s="124"/>
      <c r="D51" s="9">
        <f>D50*1.2</f>
        <v>153.35999999999999</v>
      </c>
      <c r="E51" s="9">
        <f>E50*1.2</f>
        <v>165.598128</v>
      </c>
      <c r="F51" s="10">
        <f t="shared" si="0"/>
        <v>198.71775360000001</v>
      </c>
      <c r="G51" s="50">
        <f>G50*1.2</f>
        <v>324</v>
      </c>
      <c r="H51" s="50"/>
      <c r="I51" s="10">
        <f t="shared" si="1"/>
        <v>0</v>
      </c>
    </row>
    <row r="52" spans="1:18" ht="20.25" hidden="1" x14ac:dyDescent="0.2">
      <c r="A52" s="132"/>
      <c r="B52" s="6" t="s">
        <v>10</v>
      </c>
      <c r="C52" s="125"/>
      <c r="D52" s="9">
        <f>D50*1.3</f>
        <v>166.14000000000001</v>
      </c>
      <c r="E52" s="9">
        <f>E50*1.3</f>
        <v>179.39797200000004</v>
      </c>
      <c r="F52" s="10">
        <f t="shared" si="0"/>
        <v>215.27756640000004</v>
      </c>
      <c r="G52" s="50">
        <f>G50*1.3</f>
        <v>351</v>
      </c>
      <c r="H52" s="50"/>
      <c r="I52" s="10">
        <f t="shared" si="1"/>
        <v>0</v>
      </c>
    </row>
    <row r="53" spans="1:18" ht="20.25" hidden="1" x14ac:dyDescent="0.2">
      <c r="A53" s="132"/>
      <c r="B53" s="6" t="s">
        <v>38</v>
      </c>
      <c r="C53" s="123">
        <v>3</v>
      </c>
      <c r="D53" s="9">
        <f>D50*0.8</f>
        <v>102.24000000000001</v>
      </c>
      <c r="E53" s="9">
        <f>E50*0.8</f>
        <v>110.39875200000002</v>
      </c>
      <c r="F53" s="10">
        <f t="shared" si="0"/>
        <v>132.47850240000002</v>
      </c>
      <c r="G53" s="50">
        <f>G50*0.8</f>
        <v>216</v>
      </c>
      <c r="H53" s="50"/>
      <c r="I53" s="10">
        <f t="shared" si="1"/>
        <v>0</v>
      </c>
    </row>
    <row r="54" spans="1:18" ht="20.25" hidden="1" x14ac:dyDescent="0.2">
      <c r="A54" s="132"/>
      <c r="B54" s="6" t="s">
        <v>42</v>
      </c>
      <c r="C54" s="124"/>
      <c r="D54" s="9">
        <f>D53*1.2</f>
        <v>122.688</v>
      </c>
      <c r="E54" s="9">
        <f>E53*1.2</f>
        <v>132.47850240000002</v>
      </c>
      <c r="F54" s="10">
        <f t="shared" si="0"/>
        <v>158.97420288000004</v>
      </c>
      <c r="G54" s="50">
        <f>G53*1.2</f>
        <v>259.2</v>
      </c>
      <c r="H54" s="50"/>
      <c r="I54" s="10">
        <f t="shared" si="1"/>
        <v>0</v>
      </c>
    </row>
    <row r="55" spans="1:18" ht="20.25" hidden="1" x14ac:dyDescent="0.2">
      <c r="A55" s="135"/>
      <c r="B55" s="13" t="s">
        <v>10</v>
      </c>
      <c r="C55" s="125"/>
      <c r="D55" s="14">
        <f>D53*1.3</f>
        <v>132.91200000000001</v>
      </c>
      <c r="E55" s="14">
        <f>E53*1.3</f>
        <v>143.51837760000004</v>
      </c>
      <c r="F55" s="10">
        <f t="shared" si="0"/>
        <v>172.22205312000003</v>
      </c>
      <c r="G55" s="52">
        <f>G53*1.3</f>
        <v>280.8</v>
      </c>
      <c r="H55" s="52"/>
      <c r="I55" s="10">
        <f t="shared" si="1"/>
        <v>0</v>
      </c>
    </row>
    <row r="56" spans="1:18" ht="20.25" hidden="1" x14ac:dyDescent="0.2">
      <c r="A56" s="132" t="s">
        <v>34</v>
      </c>
      <c r="B56" s="6" t="s">
        <v>38</v>
      </c>
      <c r="C56" s="123">
        <v>1</v>
      </c>
      <c r="D56" s="9">
        <f>D59*1.2</f>
        <v>103.44</v>
      </c>
      <c r="E56" s="9">
        <f>E59*1.2</f>
        <v>111.601416</v>
      </c>
      <c r="F56" s="10">
        <f t="shared" si="0"/>
        <v>133.92169920000001</v>
      </c>
      <c r="G56" s="50">
        <f>G59*1.2</f>
        <v>252</v>
      </c>
      <c r="H56" s="50"/>
      <c r="I56" s="10">
        <f t="shared" si="1"/>
        <v>0</v>
      </c>
    </row>
    <row r="57" spans="1:18" ht="20.25" hidden="1" x14ac:dyDescent="0.2">
      <c r="A57" s="132"/>
      <c r="B57" s="6" t="s">
        <v>42</v>
      </c>
      <c r="C57" s="124"/>
      <c r="D57" s="9">
        <f>D56*1.2</f>
        <v>124.12799999999999</v>
      </c>
      <c r="E57" s="9">
        <f>E56*1.2</f>
        <v>133.92169920000001</v>
      </c>
      <c r="F57" s="10">
        <f t="shared" si="0"/>
        <v>160.70603904000001</v>
      </c>
      <c r="G57" s="50">
        <f>G56*1.2</f>
        <v>302.39999999999998</v>
      </c>
      <c r="H57" s="50"/>
      <c r="I57" s="10">
        <f t="shared" si="1"/>
        <v>0</v>
      </c>
      <c r="R57" t="s">
        <v>2</v>
      </c>
    </row>
    <row r="58" spans="1:18" ht="20.25" hidden="1" x14ac:dyDescent="0.2">
      <c r="A58" s="132"/>
      <c r="B58" s="6" t="s">
        <v>10</v>
      </c>
      <c r="C58" s="125"/>
      <c r="D58" s="9">
        <f>D56*1.3</f>
        <v>134.47200000000001</v>
      </c>
      <c r="E58" s="9">
        <f>E56*1.3</f>
        <v>145.08184080000001</v>
      </c>
      <c r="F58" s="10">
        <f t="shared" si="0"/>
        <v>174.09820895999999</v>
      </c>
      <c r="G58" s="50">
        <f>G56*1.3</f>
        <v>327.60000000000002</v>
      </c>
      <c r="H58" s="50"/>
      <c r="I58" s="10">
        <f t="shared" si="1"/>
        <v>0</v>
      </c>
    </row>
    <row r="59" spans="1:18" ht="20.25" hidden="1" x14ac:dyDescent="0.2">
      <c r="A59" s="132"/>
      <c r="B59" s="6" t="s">
        <v>38</v>
      </c>
      <c r="C59" s="123">
        <v>2</v>
      </c>
      <c r="D59" s="12">
        <v>86.2</v>
      </c>
      <c r="E59" s="12">
        <f>D59*107.89%</f>
        <v>93.001180000000005</v>
      </c>
      <c r="F59" s="10">
        <f t="shared" si="0"/>
        <v>111.601416</v>
      </c>
      <c r="G59" s="51">
        <v>210</v>
      </c>
      <c r="H59" s="51"/>
      <c r="I59" s="10">
        <f t="shared" si="1"/>
        <v>0</v>
      </c>
    </row>
    <row r="60" spans="1:18" ht="20.25" hidden="1" x14ac:dyDescent="0.2">
      <c r="A60" s="132"/>
      <c r="B60" s="6" t="s">
        <v>42</v>
      </c>
      <c r="C60" s="124"/>
      <c r="D60" s="9">
        <f>D59*1.2</f>
        <v>103.44</v>
      </c>
      <c r="E60" s="9">
        <f>E59*1.2</f>
        <v>111.601416</v>
      </c>
      <c r="F60" s="10">
        <f t="shared" si="0"/>
        <v>133.92169920000001</v>
      </c>
      <c r="G60" s="50">
        <f>G59*1.2</f>
        <v>252</v>
      </c>
      <c r="H60" s="50"/>
      <c r="I60" s="10">
        <f t="shared" si="1"/>
        <v>0</v>
      </c>
    </row>
    <row r="61" spans="1:18" ht="20.25" hidden="1" x14ac:dyDescent="0.2">
      <c r="A61" s="132"/>
      <c r="B61" s="6" t="s">
        <v>10</v>
      </c>
      <c r="C61" s="125"/>
      <c r="D61" s="9">
        <f>D59*1.3</f>
        <v>112.06</v>
      </c>
      <c r="E61" s="9">
        <f>E59*1.3</f>
        <v>120.90153400000001</v>
      </c>
      <c r="F61" s="10">
        <f t="shared" si="0"/>
        <v>145.08184080000001</v>
      </c>
      <c r="G61" s="50">
        <f>G59*1.3</f>
        <v>273</v>
      </c>
      <c r="H61" s="50"/>
      <c r="I61" s="10">
        <f t="shared" si="1"/>
        <v>0</v>
      </c>
    </row>
    <row r="62" spans="1:18" ht="20.25" hidden="1" x14ac:dyDescent="0.2">
      <c r="A62" s="132"/>
      <c r="B62" s="6" t="s">
        <v>38</v>
      </c>
      <c r="C62" s="123">
        <v>3</v>
      </c>
      <c r="D62" s="9">
        <f>D59*0.8</f>
        <v>68.960000000000008</v>
      </c>
      <c r="E62" s="9">
        <f>E59*0.8</f>
        <v>74.40094400000001</v>
      </c>
      <c r="F62" s="10">
        <f t="shared" si="0"/>
        <v>89.281132800000009</v>
      </c>
      <c r="G62" s="50">
        <f>G59*0.8</f>
        <v>168</v>
      </c>
      <c r="H62" s="50"/>
      <c r="I62" s="10">
        <f t="shared" si="1"/>
        <v>0</v>
      </c>
      <c r="N62" s="34"/>
      <c r="O62" s="34"/>
    </row>
    <row r="63" spans="1:18" ht="20.25" hidden="1" x14ac:dyDescent="0.2">
      <c r="A63" s="132"/>
      <c r="B63" s="6" t="s">
        <v>42</v>
      </c>
      <c r="C63" s="124"/>
      <c r="D63" s="9">
        <f>D62*1.2</f>
        <v>82.75200000000001</v>
      </c>
      <c r="E63" s="9">
        <f>E62*1.2</f>
        <v>89.281132800000009</v>
      </c>
      <c r="F63" s="10">
        <f t="shared" si="0"/>
        <v>107.13735936</v>
      </c>
      <c r="G63" s="50">
        <f>G62*1.2</f>
        <v>201.6</v>
      </c>
      <c r="H63" s="50"/>
      <c r="I63" s="10">
        <f t="shared" si="1"/>
        <v>0</v>
      </c>
      <c r="N63" s="34"/>
      <c r="O63" s="34"/>
    </row>
    <row r="64" spans="1:18" ht="20.25" hidden="1" x14ac:dyDescent="0.2">
      <c r="A64" s="135"/>
      <c r="B64" s="13" t="s">
        <v>10</v>
      </c>
      <c r="C64" s="125"/>
      <c r="D64" s="14">
        <f>D62*1.3</f>
        <v>89.64800000000001</v>
      </c>
      <c r="E64" s="14">
        <f>E62*1.3</f>
        <v>96.721227200000016</v>
      </c>
      <c r="F64" s="10">
        <f t="shared" si="0"/>
        <v>116.06547264000001</v>
      </c>
      <c r="G64" s="52">
        <f>G62*1.3</f>
        <v>218.4</v>
      </c>
      <c r="H64" s="52"/>
      <c r="I64" s="10">
        <f t="shared" si="1"/>
        <v>0</v>
      </c>
      <c r="N64" s="34"/>
      <c r="O64" s="34"/>
    </row>
    <row r="65" spans="1:15" ht="20.25" x14ac:dyDescent="0.2">
      <c r="A65" s="63" t="s">
        <v>48</v>
      </c>
      <c r="B65" s="6"/>
      <c r="C65" s="5" t="s">
        <v>65</v>
      </c>
      <c r="D65" s="9"/>
      <c r="E65" s="9"/>
      <c r="F65" s="10"/>
      <c r="G65" s="50"/>
      <c r="H65" s="50">
        <f>128*0.5</f>
        <v>64</v>
      </c>
      <c r="I65" s="10">
        <f t="shared" si="1"/>
        <v>76.8</v>
      </c>
      <c r="N65" s="34"/>
      <c r="O65" s="34"/>
    </row>
    <row r="66" spans="1:15" ht="39" hidden="1" x14ac:dyDescent="0.2">
      <c r="A66" s="133" t="s">
        <v>43</v>
      </c>
      <c r="B66" s="46" t="s">
        <v>50</v>
      </c>
      <c r="C66" s="38" t="s">
        <v>21</v>
      </c>
      <c r="D66" s="40">
        <v>50</v>
      </c>
      <c r="E66" s="40">
        <v>60</v>
      </c>
      <c r="F66" s="40">
        <f>E66*120%</f>
        <v>72</v>
      </c>
      <c r="G66" s="40">
        <v>100</v>
      </c>
      <c r="H66" s="50">
        <v>88</v>
      </c>
      <c r="I66" s="10">
        <f t="shared" si="1"/>
        <v>105.6</v>
      </c>
      <c r="N66" s="42"/>
      <c r="O66" s="42"/>
    </row>
    <row r="67" spans="1:15" ht="58.5" hidden="1" x14ac:dyDescent="0.2">
      <c r="A67" s="134"/>
      <c r="B67" s="44" t="s">
        <v>51</v>
      </c>
      <c r="C67" s="43" t="s">
        <v>21</v>
      </c>
      <c r="D67" s="47"/>
      <c r="E67" s="47">
        <v>80</v>
      </c>
      <c r="F67" s="47">
        <f>E67*120%</f>
        <v>96</v>
      </c>
      <c r="G67" s="47">
        <v>120</v>
      </c>
      <c r="H67" s="50">
        <v>105.60000000000001</v>
      </c>
      <c r="I67" s="10">
        <f t="shared" si="1"/>
        <v>126.72</v>
      </c>
      <c r="N67" s="42"/>
      <c r="O67" s="42"/>
    </row>
    <row r="68" spans="1:15" ht="20.25" hidden="1" x14ac:dyDescent="0.2">
      <c r="A68" s="37"/>
      <c r="B68" s="39"/>
      <c r="C68" s="43" t="s">
        <v>35</v>
      </c>
      <c r="D68" s="41"/>
      <c r="E68" s="41"/>
      <c r="F68" s="47">
        <f t="shared" ref="F68:F69" si="6">E68*120%</f>
        <v>0</v>
      </c>
      <c r="G68" s="41"/>
      <c r="H68" s="41"/>
      <c r="I68" s="47" t="e">
        <f>#REF!*120%</f>
        <v>#REF!</v>
      </c>
      <c r="N68" s="42"/>
      <c r="O68" s="42"/>
    </row>
    <row r="69" spans="1:15" ht="60.75" hidden="1" x14ac:dyDescent="0.2">
      <c r="A69" s="64" t="s">
        <v>36</v>
      </c>
      <c r="B69" s="39" t="s">
        <v>28</v>
      </c>
      <c r="C69" s="43" t="s">
        <v>53</v>
      </c>
      <c r="D69" s="41"/>
      <c r="E69" s="41">
        <v>60</v>
      </c>
      <c r="F69" s="47">
        <f t="shared" si="6"/>
        <v>72</v>
      </c>
      <c r="G69" s="41">
        <v>95</v>
      </c>
      <c r="H69" s="41"/>
      <c r="I69" s="47"/>
      <c r="N69" s="42"/>
      <c r="O69" s="42"/>
    </row>
    <row r="70" spans="1:15" ht="39" hidden="1" x14ac:dyDescent="0.2">
      <c r="A70" s="15" t="s">
        <v>16</v>
      </c>
      <c r="B70" s="16"/>
      <c r="C70" s="5"/>
      <c r="D70" s="10"/>
      <c r="E70" s="10"/>
      <c r="F70" s="17"/>
      <c r="G70" s="10"/>
      <c r="H70" s="10"/>
      <c r="I70" s="47"/>
      <c r="N70" s="34"/>
      <c r="O70" s="34"/>
    </row>
    <row r="71" spans="1:15" ht="19.5" hidden="1" x14ac:dyDescent="0.2">
      <c r="A71" s="15" t="s">
        <v>48</v>
      </c>
      <c r="B71" s="16"/>
      <c r="C71" s="5"/>
      <c r="D71" s="10"/>
      <c r="E71" s="10"/>
      <c r="F71" s="17"/>
      <c r="G71" s="10"/>
      <c r="H71" s="10"/>
      <c r="I71" s="47"/>
      <c r="N71" s="34"/>
      <c r="O71" s="34"/>
    </row>
    <row r="72" spans="1:15" ht="19.5" hidden="1" x14ac:dyDescent="0.2">
      <c r="A72" s="18" t="s">
        <v>11</v>
      </c>
      <c r="B72" s="19"/>
      <c r="C72" s="19"/>
      <c r="D72" s="10">
        <v>5</v>
      </c>
      <c r="E72" s="10">
        <v>5</v>
      </c>
      <c r="F72" s="10">
        <f>E72*120%</f>
        <v>6</v>
      </c>
      <c r="G72" s="10">
        <v>18</v>
      </c>
      <c r="H72" s="10"/>
      <c r="I72" s="10"/>
      <c r="N72" s="34"/>
      <c r="O72" s="34"/>
    </row>
    <row r="73" spans="1:15" ht="19.5" hidden="1" x14ac:dyDescent="0.2">
      <c r="A73" s="18" t="s">
        <v>47</v>
      </c>
      <c r="B73" s="19"/>
      <c r="C73" s="19"/>
      <c r="D73" s="10">
        <v>4</v>
      </c>
      <c r="E73" s="10">
        <v>4</v>
      </c>
      <c r="F73" s="10">
        <f t="shared" ref="F73:F75" si="7">E73*120%</f>
        <v>4.8</v>
      </c>
      <c r="G73" s="10">
        <v>12</v>
      </c>
      <c r="H73" s="10"/>
      <c r="I73" s="10"/>
    </row>
    <row r="74" spans="1:15" ht="19.5" hidden="1" x14ac:dyDescent="0.2">
      <c r="A74" s="20" t="s">
        <v>13</v>
      </c>
      <c r="B74" s="16"/>
      <c r="C74" s="5"/>
      <c r="D74" s="10">
        <v>6</v>
      </c>
      <c r="E74" s="10">
        <v>6</v>
      </c>
      <c r="F74" s="10">
        <f t="shared" si="7"/>
        <v>7.1999999999999993</v>
      </c>
      <c r="G74" s="10">
        <v>6</v>
      </c>
      <c r="H74" s="10"/>
      <c r="I74" s="10"/>
    </row>
    <row r="75" spans="1:15" ht="19.5" hidden="1" x14ac:dyDescent="0.2">
      <c r="A75" s="20" t="s">
        <v>18</v>
      </c>
      <c r="B75" s="16"/>
      <c r="C75" s="5"/>
      <c r="D75" s="10">
        <v>26</v>
      </c>
      <c r="E75" s="10">
        <v>18</v>
      </c>
      <c r="F75" s="10">
        <f t="shared" si="7"/>
        <v>21.599999999999998</v>
      </c>
      <c r="G75" s="10">
        <v>25</v>
      </c>
      <c r="H75" s="10"/>
      <c r="I75" s="10"/>
    </row>
    <row r="76" spans="1:15" ht="7.5" customHeight="1" x14ac:dyDescent="0.2">
      <c r="A76" s="21"/>
      <c r="B76" s="22"/>
      <c r="C76" s="23"/>
      <c r="D76" s="3"/>
      <c r="E76" s="3"/>
      <c r="F76" s="3"/>
      <c r="G76" s="3"/>
    </row>
    <row r="77" spans="1:15" ht="18.75" x14ac:dyDescent="0.2">
      <c r="A77" s="24" t="s">
        <v>14</v>
      </c>
      <c r="B77" s="22"/>
      <c r="C77" s="23"/>
      <c r="D77" s="3"/>
      <c r="E77" s="3"/>
      <c r="F77" s="3"/>
      <c r="G77" s="3"/>
    </row>
    <row r="78" spans="1:15" ht="20.25" x14ac:dyDescent="0.2">
      <c r="A78" s="59" t="s">
        <v>84</v>
      </c>
      <c r="B78" s="25"/>
      <c r="C78" s="23"/>
      <c r="D78" s="3"/>
      <c r="E78" s="3"/>
      <c r="F78" s="3"/>
      <c r="G78" s="3"/>
      <c r="H78" s="26"/>
    </row>
    <row r="79" spans="1:15" ht="18.75" x14ac:dyDescent="0.2">
      <c r="A79" s="24"/>
      <c r="B79" s="25"/>
      <c r="C79" s="23"/>
      <c r="D79" s="3"/>
      <c r="E79" s="3"/>
      <c r="F79" s="3"/>
      <c r="G79" s="3"/>
      <c r="H79" s="26"/>
    </row>
    <row r="80" spans="1:15" ht="18.75" x14ac:dyDescent="0.2">
      <c r="A80" s="26" t="s">
        <v>15</v>
      </c>
      <c r="B80" s="26"/>
      <c r="C80" s="26"/>
      <c r="D80" s="26" t="s">
        <v>22</v>
      </c>
      <c r="E80" s="26"/>
      <c r="F80" s="26" t="s">
        <v>22</v>
      </c>
      <c r="G80" s="26"/>
      <c r="H80" s="26" t="s">
        <v>22</v>
      </c>
    </row>
    <row r="81" spans="1:8" ht="18.75" x14ac:dyDescent="0.2">
      <c r="A81" s="26"/>
      <c r="B81" s="26"/>
      <c r="C81" s="26"/>
      <c r="D81" s="26"/>
      <c r="E81" s="26"/>
      <c r="F81" s="26"/>
      <c r="G81" s="26"/>
      <c r="H81" s="26"/>
    </row>
    <row r="82" spans="1:8" ht="18.75" x14ac:dyDescent="0.2">
      <c r="A82" s="26" t="s">
        <v>19</v>
      </c>
      <c r="B82" s="26"/>
      <c r="C82" s="26"/>
      <c r="D82" s="26" t="s">
        <v>20</v>
      </c>
      <c r="E82" s="26"/>
      <c r="F82" s="26" t="s">
        <v>26</v>
      </c>
      <c r="G82" s="26"/>
      <c r="H82" s="26" t="s">
        <v>26</v>
      </c>
    </row>
    <row r="83" spans="1:8" ht="18.75" x14ac:dyDescent="0.2">
      <c r="H83" s="26"/>
    </row>
  </sheetData>
  <mergeCells count="30">
    <mergeCell ref="A8:I8"/>
    <mergeCell ref="C23:C25"/>
    <mergeCell ref="C26:C28"/>
    <mergeCell ref="A23:A34"/>
    <mergeCell ref="D1:L1"/>
    <mergeCell ref="D2:L2"/>
    <mergeCell ref="E3:F3"/>
    <mergeCell ref="A6:I6"/>
    <mergeCell ref="A7:I7"/>
    <mergeCell ref="A47:A55"/>
    <mergeCell ref="C47:C49"/>
    <mergeCell ref="C50:C52"/>
    <mergeCell ref="C53:C55"/>
    <mergeCell ref="A11:A22"/>
    <mergeCell ref="C11:C13"/>
    <mergeCell ref="C14:C16"/>
    <mergeCell ref="C17:C19"/>
    <mergeCell ref="C20:C22"/>
    <mergeCell ref="C29:C31"/>
    <mergeCell ref="C32:C34"/>
    <mergeCell ref="A35:A46"/>
    <mergeCell ref="C35:C37"/>
    <mergeCell ref="C38:C40"/>
    <mergeCell ref="C41:C43"/>
    <mergeCell ref="C44:C46"/>
    <mergeCell ref="A56:A64"/>
    <mergeCell ref="C56:C58"/>
    <mergeCell ref="C59:C61"/>
    <mergeCell ref="C62:C64"/>
    <mergeCell ref="A66:A67"/>
  </mergeCell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view="pageBreakPreview" topLeftCell="A5" zoomScale="60" zoomScaleNormal="100" workbookViewId="0">
      <selection activeCell="A5" sqref="A1:XFD1048576"/>
    </sheetView>
  </sheetViews>
  <sheetFormatPr defaultRowHeight="12.75" x14ac:dyDescent="0.2"/>
  <cols>
    <col min="1" max="1" width="75.7109375" customWidth="1"/>
    <col min="2" max="2" width="24.42578125" customWidth="1"/>
    <col min="3" max="3" width="12.28515625" customWidth="1"/>
    <col min="4" max="4" width="26" customWidth="1"/>
    <col min="5" max="5" width="26.28515625" customWidth="1"/>
    <col min="10" max="11" width="11.5703125" customWidth="1"/>
    <col min="255" max="255" width="63" customWidth="1"/>
    <col min="256" max="256" width="17.28515625" customWidth="1"/>
    <col min="257" max="257" width="12.7109375" customWidth="1"/>
    <col min="258" max="258" width="19.42578125" customWidth="1"/>
    <col min="259" max="259" width="23" customWidth="1"/>
    <col min="266" max="267" width="11.5703125" customWidth="1"/>
    <col min="511" max="511" width="63" customWidth="1"/>
    <col min="512" max="512" width="17.28515625" customWidth="1"/>
    <col min="513" max="513" width="12.7109375" customWidth="1"/>
    <col min="514" max="514" width="19.42578125" customWidth="1"/>
    <col min="515" max="515" width="23" customWidth="1"/>
    <col min="522" max="523" width="11.5703125" customWidth="1"/>
    <col min="767" max="767" width="63" customWidth="1"/>
    <col min="768" max="768" width="17.28515625" customWidth="1"/>
    <col min="769" max="769" width="12.7109375" customWidth="1"/>
    <col min="770" max="770" width="19.42578125" customWidth="1"/>
    <col min="771" max="771" width="23" customWidth="1"/>
    <col min="778" max="779" width="11.5703125" customWidth="1"/>
    <col min="1023" max="1023" width="63" customWidth="1"/>
    <col min="1024" max="1024" width="17.28515625" customWidth="1"/>
    <col min="1025" max="1025" width="12.7109375" customWidth="1"/>
    <col min="1026" max="1026" width="19.42578125" customWidth="1"/>
    <col min="1027" max="1027" width="23" customWidth="1"/>
    <col min="1034" max="1035" width="11.5703125" customWidth="1"/>
    <col min="1279" max="1279" width="63" customWidth="1"/>
    <col min="1280" max="1280" width="17.28515625" customWidth="1"/>
    <col min="1281" max="1281" width="12.7109375" customWidth="1"/>
    <col min="1282" max="1282" width="19.42578125" customWidth="1"/>
    <col min="1283" max="1283" width="23" customWidth="1"/>
    <col min="1290" max="1291" width="11.5703125" customWidth="1"/>
    <col min="1535" max="1535" width="63" customWidth="1"/>
    <col min="1536" max="1536" width="17.28515625" customWidth="1"/>
    <col min="1537" max="1537" width="12.7109375" customWidth="1"/>
    <col min="1538" max="1538" width="19.42578125" customWidth="1"/>
    <col min="1539" max="1539" width="23" customWidth="1"/>
    <col min="1546" max="1547" width="11.5703125" customWidth="1"/>
    <col min="1791" max="1791" width="63" customWidth="1"/>
    <col min="1792" max="1792" width="17.28515625" customWidth="1"/>
    <col min="1793" max="1793" width="12.7109375" customWidth="1"/>
    <col min="1794" max="1794" width="19.42578125" customWidth="1"/>
    <col min="1795" max="1795" width="23" customWidth="1"/>
    <col min="1802" max="1803" width="11.5703125" customWidth="1"/>
    <col min="2047" max="2047" width="63" customWidth="1"/>
    <col min="2048" max="2048" width="17.28515625" customWidth="1"/>
    <col min="2049" max="2049" width="12.7109375" customWidth="1"/>
    <col min="2050" max="2050" width="19.42578125" customWidth="1"/>
    <col min="2051" max="2051" width="23" customWidth="1"/>
    <col min="2058" max="2059" width="11.5703125" customWidth="1"/>
    <col min="2303" max="2303" width="63" customWidth="1"/>
    <col min="2304" max="2304" width="17.28515625" customWidth="1"/>
    <col min="2305" max="2305" width="12.7109375" customWidth="1"/>
    <col min="2306" max="2306" width="19.42578125" customWidth="1"/>
    <col min="2307" max="2307" width="23" customWidth="1"/>
    <col min="2314" max="2315" width="11.5703125" customWidth="1"/>
    <col min="2559" max="2559" width="63" customWidth="1"/>
    <col min="2560" max="2560" width="17.28515625" customWidth="1"/>
    <col min="2561" max="2561" width="12.7109375" customWidth="1"/>
    <col min="2562" max="2562" width="19.42578125" customWidth="1"/>
    <col min="2563" max="2563" width="23" customWidth="1"/>
    <col min="2570" max="2571" width="11.5703125" customWidth="1"/>
    <col min="2815" max="2815" width="63" customWidth="1"/>
    <col min="2816" max="2816" width="17.28515625" customWidth="1"/>
    <col min="2817" max="2817" width="12.7109375" customWidth="1"/>
    <col min="2818" max="2818" width="19.42578125" customWidth="1"/>
    <col min="2819" max="2819" width="23" customWidth="1"/>
    <col min="2826" max="2827" width="11.5703125" customWidth="1"/>
    <col min="3071" max="3071" width="63" customWidth="1"/>
    <col min="3072" max="3072" width="17.28515625" customWidth="1"/>
    <col min="3073" max="3073" width="12.7109375" customWidth="1"/>
    <col min="3074" max="3074" width="19.42578125" customWidth="1"/>
    <col min="3075" max="3075" width="23" customWidth="1"/>
    <col min="3082" max="3083" width="11.5703125" customWidth="1"/>
    <col min="3327" max="3327" width="63" customWidth="1"/>
    <col min="3328" max="3328" width="17.28515625" customWidth="1"/>
    <col min="3329" max="3329" width="12.7109375" customWidth="1"/>
    <col min="3330" max="3330" width="19.42578125" customWidth="1"/>
    <col min="3331" max="3331" width="23" customWidth="1"/>
    <col min="3338" max="3339" width="11.5703125" customWidth="1"/>
    <col min="3583" max="3583" width="63" customWidth="1"/>
    <col min="3584" max="3584" width="17.28515625" customWidth="1"/>
    <col min="3585" max="3585" width="12.7109375" customWidth="1"/>
    <col min="3586" max="3586" width="19.42578125" customWidth="1"/>
    <col min="3587" max="3587" width="23" customWidth="1"/>
    <col min="3594" max="3595" width="11.5703125" customWidth="1"/>
    <col min="3839" max="3839" width="63" customWidth="1"/>
    <col min="3840" max="3840" width="17.28515625" customWidth="1"/>
    <col min="3841" max="3841" width="12.7109375" customWidth="1"/>
    <col min="3842" max="3842" width="19.42578125" customWidth="1"/>
    <col min="3843" max="3843" width="23" customWidth="1"/>
    <col min="3850" max="3851" width="11.5703125" customWidth="1"/>
    <col min="4095" max="4095" width="63" customWidth="1"/>
    <col min="4096" max="4096" width="17.28515625" customWidth="1"/>
    <col min="4097" max="4097" width="12.7109375" customWidth="1"/>
    <col min="4098" max="4098" width="19.42578125" customWidth="1"/>
    <col min="4099" max="4099" width="23" customWidth="1"/>
    <col min="4106" max="4107" width="11.5703125" customWidth="1"/>
    <col min="4351" max="4351" width="63" customWidth="1"/>
    <col min="4352" max="4352" width="17.28515625" customWidth="1"/>
    <col min="4353" max="4353" width="12.7109375" customWidth="1"/>
    <col min="4354" max="4354" width="19.42578125" customWidth="1"/>
    <col min="4355" max="4355" width="23" customWidth="1"/>
    <col min="4362" max="4363" width="11.5703125" customWidth="1"/>
    <col min="4607" max="4607" width="63" customWidth="1"/>
    <col min="4608" max="4608" width="17.28515625" customWidth="1"/>
    <col min="4609" max="4609" width="12.7109375" customWidth="1"/>
    <col min="4610" max="4610" width="19.42578125" customWidth="1"/>
    <col min="4611" max="4611" width="23" customWidth="1"/>
    <col min="4618" max="4619" width="11.5703125" customWidth="1"/>
    <col min="4863" max="4863" width="63" customWidth="1"/>
    <col min="4864" max="4864" width="17.28515625" customWidth="1"/>
    <col min="4865" max="4865" width="12.7109375" customWidth="1"/>
    <col min="4866" max="4866" width="19.42578125" customWidth="1"/>
    <col min="4867" max="4867" width="23" customWidth="1"/>
    <col min="4874" max="4875" width="11.5703125" customWidth="1"/>
    <col min="5119" max="5119" width="63" customWidth="1"/>
    <col min="5120" max="5120" width="17.28515625" customWidth="1"/>
    <col min="5121" max="5121" width="12.7109375" customWidth="1"/>
    <col min="5122" max="5122" width="19.42578125" customWidth="1"/>
    <col min="5123" max="5123" width="23" customWidth="1"/>
    <col min="5130" max="5131" width="11.5703125" customWidth="1"/>
    <col min="5375" max="5375" width="63" customWidth="1"/>
    <col min="5376" max="5376" width="17.28515625" customWidth="1"/>
    <col min="5377" max="5377" width="12.7109375" customWidth="1"/>
    <col min="5378" max="5378" width="19.42578125" customWidth="1"/>
    <col min="5379" max="5379" width="23" customWidth="1"/>
    <col min="5386" max="5387" width="11.5703125" customWidth="1"/>
    <col min="5631" max="5631" width="63" customWidth="1"/>
    <col min="5632" max="5632" width="17.28515625" customWidth="1"/>
    <col min="5633" max="5633" width="12.7109375" customWidth="1"/>
    <col min="5634" max="5634" width="19.42578125" customWidth="1"/>
    <col min="5635" max="5635" width="23" customWidth="1"/>
    <col min="5642" max="5643" width="11.5703125" customWidth="1"/>
    <col min="5887" max="5887" width="63" customWidth="1"/>
    <col min="5888" max="5888" width="17.28515625" customWidth="1"/>
    <col min="5889" max="5889" width="12.7109375" customWidth="1"/>
    <col min="5890" max="5890" width="19.42578125" customWidth="1"/>
    <col min="5891" max="5891" width="23" customWidth="1"/>
    <col min="5898" max="5899" width="11.5703125" customWidth="1"/>
    <col min="6143" max="6143" width="63" customWidth="1"/>
    <col min="6144" max="6144" width="17.28515625" customWidth="1"/>
    <col min="6145" max="6145" width="12.7109375" customWidth="1"/>
    <col min="6146" max="6146" width="19.42578125" customWidth="1"/>
    <col min="6147" max="6147" width="23" customWidth="1"/>
    <col min="6154" max="6155" width="11.5703125" customWidth="1"/>
    <col min="6399" max="6399" width="63" customWidth="1"/>
    <col min="6400" max="6400" width="17.28515625" customWidth="1"/>
    <col min="6401" max="6401" width="12.7109375" customWidth="1"/>
    <col min="6402" max="6402" width="19.42578125" customWidth="1"/>
    <col min="6403" max="6403" width="23" customWidth="1"/>
    <col min="6410" max="6411" width="11.5703125" customWidth="1"/>
    <col min="6655" max="6655" width="63" customWidth="1"/>
    <col min="6656" max="6656" width="17.28515625" customWidth="1"/>
    <col min="6657" max="6657" width="12.7109375" customWidth="1"/>
    <col min="6658" max="6658" width="19.42578125" customWidth="1"/>
    <col min="6659" max="6659" width="23" customWidth="1"/>
    <col min="6666" max="6667" width="11.5703125" customWidth="1"/>
    <col min="6911" max="6911" width="63" customWidth="1"/>
    <col min="6912" max="6912" width="17.28515625" customWidth="1"/>
    <col min="6913" max="6913" width="12.7109375" customWidth="1"/>
    <col min="6914" max="6914" width="19.42578125" customWidth="1"/>
    <col min="6915" max="6915" width="23" customWidth="1"/>
    <col min="6922" max="6923" width="11.5703125" customWidth="1"/>
    <col min="7167" max="7167" width="63" customWidth="1"/>
    <col min="7168" max="7168" width="17.28515625" customWidth="1"/>
    <col min="7169" max="7169" width="12.7109375" customWidth="1"/>
    <col min="7170" max="7170" width="19.42578125" customWidth="1"/>
    <col min="7171" max="7171" width="23" customWidth="1"/>
    <col min="7178" max="7179" width="11.5703125" customWidth="1"/>
    <col min="7423" max="7423" width="63" customWidth="1"/>
    <col min="7424" max="7424" width="17.28515625" customWidth="1"/>
    <col min="7425" max="7425" width="12.7109375" customWidth="1"/>
    <col min="7426" max="7426" width="19.42578125" customWidth="1"/>
    <col min="7427" max="7427" width="23" customWidth="1"/>
    <col min="7434" max="7435" width="11.5703125" customWidth="1"/>
    <col min="7679" max="7679" width="63" customWidth="1"/>
    <col min="7680" max="7680" width="17.28515625" customWidth="1"/>
    <col min="7681" max="7681" width="12.7109375" customWidth="1"/>
    <col min="7682" max="7682" width="19.42578125" customWidth="1"/>
    <col min="7683" max="7683" width="23" customWidth="1"/>
    <col min="7690" max="7691" width="11.5703125" customWidth="1"/>
    <col min="7935" max="7935" width="63" customWidth="1"/>
    <col min="7936" max="7936" width="17.28515625" customWidth="1"/>
    <col min="7937" max="7937" width="12.7109375" customWidth="1"/>
    <col min="7938" max="7938" width="19.42578125" customWidth="1"/>
    <col min="7939" max="7939" width="23" customWidth="1"/>
    <col min="7946" max="7947" width="11.5703125" customWidth="1"/>
    <col min="8191" max="8191" width="63" customWidth="1"/>
    <col min="8192" max="8192" width="17.28515625" customWidth="1"/>
    <col min="8193" max="8193" width="12.7109375" customWidth="1"/>
    <col min="8194" max="8194" width="19.42578125" customWidth="1"/>
    <col min="8195" max="8195" width="23" customWidth="1"/>
    <col min="8202" max="8203" width="11.5703125" customWidth="1"/>
    <col min="8447" max="8447" width="63" customWidth="1"/>
    <col min="8448" max="8448" width="17.28515625" customWidth="1"/>
    <col min="8449" max="8449" width="12.7109375" customWidth="1"/>
    <col min="8450" max="8450" width="19.42578125" customWidth="1"/>
    <col min="8451" max="8451" width="23" customWidth="1"/>
    <col min="8458" max="8459" width="11.5703125" customWidth="1"/>
    <col min="8703" max="8703" width="63" customWidth="1"/>
    <col min="8704" max="8704" width="17.28515625" customWidth="1"/>
    <col min="8705" max="8705" width="12.7109375" customWidth="1"/>
    <col min="8706" max="8706" width="19.42578125" customWidth="1"/>
    <col min="8707" max="8707" width="23" customWidth="1"/>
    <col min="8714" max="8715" width="11.5703125" customWidth="1"/>
    <col min="8959" max="8959" width="63" customWidth="1"/>
    <col min="8960" max="8960" width="17.28515625" customWidth="1"/>
    <col min="8961" max="8961" width="12.7109375" customWidth="1"/>
    <col min="8962" max="8962" width="19.42578125" customWidth="1"/>
    <col min="8963" max="8963" width="23" customWidth="1"/>
    <col min="8970" max="8971" width="11.5703125" customWidth="1"/>
    <col min="9215" max="9215" width="63" customWidth="1"/>
    <col min="9216" max="9216" width="17.28515625" customWidth="1"/>
    <col min="9217" max="9217" width="12.7109375" customWidth="1"/>
    <col min="9218" max="9218" width="19.42578125" customWidth="1"/>
    <col min="9219" max="9219" width="23" customWidth="1"/>
    <col min="9226" max="9227" width="11.5703125" customWidth="1"/>
    <col min="9471" max="9471" width="63" customWidth="1"/>
    <col min="9472" max="9472" width="17.28515625" customWidth="1"/>
    <col min="9473" max="9473" width="12.7109375" customWidth="1"/>
    <col min="9474" max="9474" width="19.42578125" customWidth="1"/>
    <col min="9475" max="9475" width="23" customWidth="1"/>
    <col min="9482" max="9483" width="11.5703125" customWidth="1"/>
    <col min="9727" max="9727" width="63" customWidth="1"/>
    <col min="9728" max="9728" width="17.28515625" customWidth="1"/>
    <col min="9729" max="9729" width="12.7109375" customWidth="1"/>
    <col min="9730" max="9730" width="19.42578125" customWidth="1"/>
    <col min="9731" max="9731" width="23" customWidth="1"/>
    <col min="9738" max="9739" width="11.5703125" customWidth="1"/>
    <col min="9983" max="9983" width="63" customWidth="1"/>
    <col min="9984" max="9984" width="17.28515625" customWidth="1"/>
    <col min="9985" max="9985" width="12.7109375" customWidth="1"/>
    <col min="9986" max="9986" width="19.42578125" customWidth="1"/>
    <col min="9987" max="9987" width="23" customWidth="1"/>
    <col min="9994" max="9995" width="11.5703125" customWidth="1"/>
    <col min="10239" max="10239" width="63" customWidth="1"/>
    <col min="10240" max="10240" width="17.28515625" customWidth="1"/>
    <col min="10241" max="10241" width="12.7109375" customWidth="1"/>
    <col min="10242" max="10242" width="19.42578125" customWidth="1"/>
    <col min="10243" max="10243" width="23" customWidth="1"/>
    <col min="10250" max="10251" width="11.5703125" customWidth="1"/>
    <col min="10495" max="10495" width="63" customWidth="1"/>
    <col min="10496" max="10496" width="17.28515625" customWidth="1"/>
    <col min="10497" max="10497" width="12.7109375" customWidth="1"/>
    <col min="10498" max="10498" width="19.42578125" customWidth="1"/>
    <col min="10499" max="10499" width="23" customWidth="1"/>
    <col min="10506" max="10507" width="11.5703125" customWidth="1"/>
    <col min="10751" max="10751" width="63" customWidth="1"/>
    <col min="10752" max="10752" width="17.28515625" customWidth="1"/>
    <col min="10753" max="10753" width="12.7109375" customWidth="1"/>
    <col min="10754" max="10754" width="19.42578125" customWidth="1"/>
    <col min="10755" max="10755" width="23" customWidth="1"/>
    <col min="10762" max="10763" width="11.5703125" customWidth="1"/>
    <col min="11007" max="11007" width="63" customWidth="1"/>
    <col min="11008" max="11008" width="17.28515625" customWidth="1"/>
    <col min="11009" max="11009" width="12.7109375" customWidth="1"/>
    <col min="11010" max="11010" width="19.42578125" customWidth="1"/>
    <col min="11011" max="11011" width="23" customWidth="1"/>
    <col min="11018" max="11019" width="11.5703125" customWidth="1"/>
    <col min="11263" max="11263" width="63" customWidth="1"/>
    <col min="11264" max="11264" width="17.28515625" customWidth="1"/>
    <col min="11265" max="11265" width="12.7109375" customWidth="1"/>
    <col min="11266" max="11266" width="19.42578125" customWidth="1"/>
    <col min="11267" max="11267" width="23" customWidth="1"/>
    <col min="11274" max="11275" width="11.5703125" customWidth="1"/>
    <col min="11519" max="11519" width="63" customWidth="1"/>
    <col min="11520" max="11520" width="17.28515625" customWidth="1"/>
    <col min="11521" max="11521" width="12.7109375" customWidth="1"/>
    <col min="11522" max="11522" width="19.42578125" customWidth="1"/>
    <col min="11523" max="11523" width="23" customWidth="1"/>
    <col min="11530" max="11531" width="11.5703125" customWidth="1"/>
    <col min="11775" max="11775" width="63" customWidth="1"/>
    <col min="11776" max="11776" width="17.28515625" customWidth="1"/>
    <col min="11777" max="11777" width="12.7109375" customWidth="1"/>
    <col min="11778" max="11778" width="19.42578125" customWidth="1"/>
    <col min="11779" max="11779" width="23" customWidth="1"/>
    <col min="11786" max="11787" width="11.5703125" customWidth="1"/>
    <col min="12031" max="12031" width="63" customWidth="1"/>
    <col min="12032" max="12032" width="17.28515625" customWidth="1"/>
    <col min="12033" max="12033" width="12.7109375" customWidth="1"/>
    <col min="12034" max="12034" width="19.42578125" customWidth="1"/>
    <col min="12035" max="12035" width="23" customWidth="1"/>
    <col min="12042" max="12043" width="11.5703125" customWidth="1"/>
    <col min="12287" max="12287" width="63" customWidth="1"/>
    <col min="12288" max="12288" width="17.28515625" customWidth="1"/>
    <col min="12289" max="12289" width="12.7109375" customWidth="1"/>
    <col min="12290" max="12290" width="19.42578125" customWidth="1"/>
    <col min="12291" max="12291" width="23" customWidth="1"/>
    <col min="12298" max="12299" width="11.5703125" customWidth="1"/>
    <col min="12543" max="12543" width="63" customWidth="1"/>
    <col min="12544" max="12544" width="17.28515625" customWidth="1"/>
    <col min="12545" max="12545" width="12.7109375" customWidth="1"/>
    <col min="12546" max="12546" width="19.42578125" customWidth="1"/>
    <col min="12547" max="12547" width="23" customWidth="1"/>
    <col min="12554" max="12555" width="11.5703125" customWidth="1"/>
    <col min="12799" max="12799" width="63" customWidth="1"/>
    <col min="12800" max="12800" width="17.28515625" customWidth="1"/>
    <col min="12801" max="12801" width="12.7109375" customWidth="1"/>
    <col min="12802" max="12802" width="19.42578125" customWidth="1"/>
    <col min="12803" max="12803" width="23" customWidth="1"/>
    <col min="12810" max="12811" width="11.5703125" customWidth="1"/>
    <col min="13055" max="13055" width="63" customWidth="1"/>
    <col min="13056" max="13056" width="17.28515625" customWidth="1"/>
    <col min="13057" max="13057" width="12.7109375" customWidth="1"/>
    <col min="13058" max="13058" width="19.42578125" customWidth="1"/>
    <col min="13059" max="13059" width="23" customWidth="1"/>
    <col min="13066" max="13067" width="11.5703125" customWidth="1"/>
    <col min="13311" max="13311" width="63" customWidth="1"/>
    <col min="13312" max="13312" width="17.28515625" customWidth="1"/>
    <col min="13313" max="13313" width="12.7109375" customWidth="1"/>
    <col min="13314" max="13314" width="19.42578125" customWidth="1"/>
    <col min="13315" max="13315" width="23" customWidth="1"/>
    <col min="13322" max="13323" width="11.5703125" customWidth="1"/>
    <col min="13567" max="13567" width="63" customWidth="1"/>
    <col min="13568" max="13568" width="17.28515625" customWidth="1"/>
    <col min="13569" max="13569" width="12.7109375" customWidth="1"/>
    <col min="13570" max="13570" width="19.42578125" customWidth="1"/>
    <col min="13571" max="13571" width="23" customWidth="1"/>
    <col min="13578" max="13579" width="11.5703125" customWidth="1"/>
    <col min="13823" max="13823" width="63" customWidth="1"/>
    <col min="13824" max="13824" width="17.28515625" customWidth="1"/>
    <col min="13825" max="13825" width="12.7109375" customWidth="1"/>
    <col min="13826" max="13826" width="19.42578125" customWidth="1"/>
    <col min="13827" max="13827" width="23" customWidth="1"/>
    <col min="13834" max="13835" width="11.5703125" customWidth="1"/>
    <col min="14079" max="14079" width="63" customWidth="1"/>
    <col min="14080" max="14080" width="17.28515625" customWidth="1"/>
    <col min="14081" max="14081" width="12.7109375" customWidth="1"/>
    <col min="14082" max="14082" width="19.42578125" customWidth="1"/>
    <col min="14083" max="14083" width="23" customWidth="1"/>
    <col min="14090" max="14091" width="11.5703125" customWidth="1"/>
    <col min="14335" max="14335" width="63" customWidth="1"/>
    <col min="14336" max="14336" width="17.28515625" customWidth="1"/>
    <col min="14337" max="14337" width="12.7109375" customWidth="1"/>
    <col min="14338" max="14338" width="19.42578125" customWidth="1"/>
    <col min="14339" max="14339" width="23" customWidth="1"/>
    <col min="14346" max="14347" width="11.5703125" customWidth="1"/>
    <col min="14591" max="14591" width="63" customWidth="1"/>
    <col min="14592" max="14592" width="17.28515625" customWidth="1"/>
    <col min="14593" max="14593" width="12.7109375" customWidth="1"/>
    <col min="14594" max="14594" width="19.42578125" customWidth="1"/>
    <col min="14595" max="14595" width="23" customWidth="1"/>
    <col min="14602" max="14603" width="11.5703125" customWidth="1"/>
    <col min="14847" max="14847" width="63" customWidth="1"/>
    <col min="14848" max="14848" width="17.28515625" customWidth="1"/>
    <col min="14849" max="14849" width="12.7109375" customWidth="1"/>
    <col min="14850" max="14850" width="19.42578125" customWidth="1"/>
    <col min="14851" max="14851" width="23" customWidth="1"/>
    <col min="14858" max="14859" width="11.5703125" customWidth="1"/>
    <col min="15103" max="15103" width="63" customWidth="1"/>
    <col min="15104" max="15104" width="17.28515625" customWidth="1"/>
    <col min="15105" max="15105" width="12.7109375" customWidth="1"/>
    <col min="15106" max="15106" width="19.42578125" customWidth="1"/>
    <col min="15107" max="15107" width="23" customWidth="1"/>
    <col min="15114" max="15115" width="11.5703125" customWidth="1"/>
    <col min="15359" max="15359" width="63" customWidth="1"/>
    <col min="15360" max="15360" width="17.28515625" customWidth="1"/>
    <col min="15361" max="15361" width="12.7109375" customWidth="1"/>
    <col min="15362" max="15362" width="19.42578125" customWidth="1"/>
    <col min="15363" max="15363" width="23" customWidth="1"/>
    <col min="15370" max="15371" width="11.5703125" customWidth="1"/>
    <col min="15615" max="15615" width="63" customWidth="1"/>
    <col min="15616" max="15616" width="17.28515625" customWidth="1"/>
    <col min="15617" max="15617" width="12.7109375" customWidth="1"/>
    <col min="15618" max="15618" width="19.42578125" customWidth="1"/>
    <col min="15619" max="15619" width="23" customWidth="1"/>
    <col min="15626" max="15627" width="11.5703125" customWidth="1"/>
    <col min="15871" max="15871" width="63" customWidth="1"/>
    <col min="15872" max="15872" width="17.28515625" customWidth="1"/>
    <col min="15873" max="15873" width="12.7109375" customWidth="1"/>
    <col min="15874" max="15874" width="19.42578125" customWidth="1"/>
    <col min="15875" max="15875" width="23" customWidth="1"/>
    <col min="15882" max="15883" width="11.5703125" customWidth="1"/>
    <col min="16127" max="16127" width="63" customWidth="1"/>
    <col min="16128" max="16128" width="17.28515625" customWidth="1"/>
    <col min="16129" max="16129" width="12.7109375" customWidth="1"/>
    <col min="16130" max="16130" width="19.42578125" customWidth="1"/>
    <col min="16131" max="16131" width="23" customWidth="1"/>
    <col min="16138" max="16139" width="11.5703125" customWidth="1"/>
  </cols>
  <sheetData>
    <row r="1" spans="1:9" ht="18.75" hidden="1" customHeight="1" x14ac:dyDescent="0.2">
      <c r="A1" s="1"/>
      <c r="B1" s="1"/>
      <c r="C1" s="2"/>
      <c r="D1" s="126"/>
      <c r="E1" s="126"/>
      <c r="F1" s="126"/>
      <c r="G1" s="126"/>
      <c r="H1" s="126"/>
    </row>
    <row r="2" spans="1:9" ht="24.75" hidden="1" customHeight="1" x14ac:dyDescent="0.2">
      <c r="A2" s="27"/>
      <c r="B2" s="27"/>
      <c r="C2" s="28"/>
      <c r="D2" s="127"/>
      <c r="E2" s="127"/>
      <c r="F2" s="127"/>
      <c r="G2" s="127"/>
      <c r="H2" s="127"/>
    </row>
    <row r="3" spans="1:9" ht="24.75" hidden="1" customHeight="1" x14ac:dyDescent="0.2">
      <c r="A3" s="29"/>
      <c r="B3" s="29"/>
      <c r="C3" s="28"/>
      <c r="D3" s="35"/>
      <c r="E3" s="35"/>
      <c r="F3" s="35"/>
      <c r="G3" s="35"/>
      <c r="H3" s="35"/>
    </row>
    <row r="4" spans="1:9" hidden="1" x14ac:dyDescent="0.2">
      <c r="A4" s="30"/>
      <c r="B4" s="30"/>
      <c r="C4" s="30" t="s">
        <v>2</v>
      </c>
      <c r="D4" s="32"/>
      <c r="E4" s="32"/>
      <c r="F4" s="32"/>
      <c r="G4" s="32"/>
      <c r="H4" s="32"/>
    </row>
    <row r="5" spans="1:9" x14ac:dyDescent="0.2">
      <c r="A5" s="30"/>
      <c r="B5" s="30"/>
      <c r="C5" s="30"/>
      <c r="D5" s="32"/>
      <c r="E5" s="32"/>
      <c r="F5" s="32"/>
      <c r="G5" s="32"/>
      <c r="H5" s="32"/>
    </row>
    <row r="6" spans="1:9" ht="19.5" x14ac:dyDescent="0.2">
      <c r="A6" s="128" t="s">
        <v>57</v>
      </c>
      <c r="B6" s="128"/>
      <c r="C6" s="128"/>
      <c r="D6" s="128"/>
      <c r="E6" s="128"/>
      <c r="F6" s="32"/>
      <c r="G6" s="32"/>
      <c r="H6" s="32"/>
    </row>
    <row r="7" spans="1:9" ht="19.5" x14ac:dyDescent="0.2">
      <c r="A7" s="129"/>
      <c r="B7" s="129"/>
      <c r="C7" s="129"/>
      <c r="D7" s="129"/>
      <c r="E7" s="129"/>
    </row>
    <row r="8" spans="1:9" ht="19.5" x14ac:dyDescent="0.2">
      <c r="A8" s="129" t="s">
        <v>58</v>
      </c>
      <c r="B8" s="129"/>
      <c r="C8" s="129"/>
      <c r="D8" s="129"/>
      <c r="E8" s="129"/>
    </row>
    <row r="9" spans="1:9" ht="19.5" x14ac:dyDescent="0.2">
      <c r="A9" s="4"/>
      <c r="B9" s="4"/>
      <c r="C9" s="4"/>
    </row>
    <row r="10" spans="1:9" ht="58.5" customHeight="1" x14ac:dyDescent="0.2">
      <c r="A10" s="5" t="s">
        <v>4</v>
      </c>
      <c r="B10" s="6" t="s">
        <v>5</v>
      </c>
      <c r="C10" s="5" t="s">
        <v>6</v>
      </c>
      <c r="D10" s="7" t="s">
        <v>7</v>
      </c>
      <c r="E10" s="8" t="s">
        <v>8</v>
      </c>
    </row>
    <row r="11" spans="1:9" ht="19.5" x14ac:dyDescent="0.2">
      <c r="A11" s="131" t="s">
        <v>31</v>
      </c>
      <c r="B11" s="6" t="s">
        <v>38</v>
      </c>
      <c r="C11" s="123">
        <v>1</v>
      </c>
      <c r="D11" s="50">
        <v>443.52</v>
      </c>
      <c r="E11" s="10">
        <f>D11*1.2</f>
        <v>532.22399999999993</v>
      </c>
      <c r="I11" s="11"/>
    </row>
    <row r="12" spans="1:9" ht="19.5" x14ac:dyDescent="0.2">
      <c r="A12" s="131"/>
      <c r="B12" s="6" t="s">
        <v>42</v>
      </c>
      <c r="C12" s="124"/>
      <c r="D12" s="50">
        <v>532.35</v>
      </c>
      <c r="E12" s="10">
        <f t="shared" ref="E12:E56" si="0">D12*1.2</f>
        <v>638.82000000000005</v>
      </c>
    </row>
    <row r="13" spans="1:9" ht="19.5" x14ac:dyDescent="0.2">
      <c r="A13" s="131"/>
      <c r="B13" s="6" t="s">
        <v>10</v>
      </c>
      <c r="C13" s="125"/>
      <c r="D13" s="50">
        <v>576.55500000000006</v>
      </c>
      <c r="E13" s="10">
        <f t="shared" si="0"/>
        <v>691.8660000000001</v>
      </c>
    </row>
    <row r="14" spans="1:9" ht="19.5" x14ac:dyDescent="0.2">
      <c r="A14" s="131"/>
      <c r="B14" s="6" t="s">
        <v>38</v>
      </c>
      <c r="C14" s="123">
        <v>2</v>
      </c>
      <c r="D14" s="50">
        <v>369.6</v>
      </c>
      <c r="E14" s="10">
        <f t="shared" si="0"/>
        <v>443.52000000000004</v>
      </c>
    </row>
    <row r="15" spans="1:9" ht="19.5" x14ac:dyDescent="0.2">
      <c r="A15" s="131"/>
      <c r="B15" s="6" t="s">
        <v>42</v>
      </c>
      <c r="C15" s="124"/>
      <c r="D15" s="50">
        <v>443.52</v>
      </c>
      <c r="E15" s="10">
        <f t="shared" si="0"/>
        <v>532.22399999999993</v>
      </c>
    </row>
    <row r="16" spans="1:9" ht="19.5" x14ac:dyDescent="0.2">
      <c r="A16" s="131"/>
      <c r="B16" s="6" t="s">
        <v>10</v>
      </c>
      <c r="C16" s="125"/>
      <c r="D16" s="50">
        <v>480.48</v>
      </c>
      <c r="E16" s="10">
        <f t="shared" si="0"/>
        <v>576.57600000000002</v>
      </c>
    </row>
    <row r="17" spans="1:5" ht="19.5" x14ac:dyDescent="0.2">
      <c r="A17" s="131"/>
      <c r="B17" s="6" t="s">
        <v>38</v>
      </c>
      <c r="C17" s="123">
        <v>3</v>
      </c>
      <c r="D17" s="50">
        <v>295.68000000000006</v>
      </c>
      <c r="E17" s="10">
        <f t="shared" si="0"/>
        <v>354.81600000000009</v>
      </c>
    </row>
    <row r="18" spans="1:5" ht="19.5" x14ac:dyDescent="0.2">
      <c r="A18" s="131"/>
      <c r="B18" s="6" t="s">
        <v>42</v>
      </c>
      <c r="C18" s="124"/>
      <c r="D18" s="50">
        <v>354.79500000000002</v>
      </c>
      <c r="E18" s="10">
        <f t="shared" si="0"/>
        <v>425.75400000000002</v>
      </c>
    </row>
    <row r="19" spans="1:5" ht="19.5" x14ac:dyDescent="0.2">
      <c r="A19" s="131"/>
      <c r="B19" s="6" t="s">
        <v>10</v>
      </c>
      <c r="C19" s="125"/>
      <c r="D19" s="50">
        <v>384.40500000000003</v>
      </c>
      <c r="E19" s="10">
        <f t="shared" si="0"/>
        <v>461.286</v>
      </c>
    </row>
    <row r="20" spans="1:5" ht="19.5" x14ac:dyDescent="0.2">
      <c r="A20" s="131"/>
      <c r="B20" s="6" t="s">
        <v>38</v>
      </c>
      <c r="C20" s="123">
        <v>4</v>
      </c>
      <c r="D20" s="50">
        <v>184.8</v>
      </c>
      <c r="E20" s="10">
        <f t="shared" si="0"/>
        <v>221.76000000000002</v>
      </c>
    </row>
    <row r="21" spans="1:5" ht="19.5" x14ac:dyDescent="0.2">
      <c r="A21" s="131"/>
      <c r="B21" s="6" t="s">
        <v>42</v>
      </c>
      <c r="C21" s="124"/>
      <c r="D21" s="50">
        <v>199.5</v>
      </c>
      <c r="E21" s="10">
        <f t="shared" si="0"/>
        <v>239.39999999999998</v>
      </c>
    </row>
    <row r="22" spans="1:5" ht="19.5" x14ac:dyDescent="0.2">
      <c r="A22" s="131"/>
      <c r="B22" s="6" t="s">
        <v>10</v>
      </c>
      <c r="C22" s="125"/>
      <c r="D22" s="50">
        <v>221.55</v>
      </c>
      <c r="E22" s="10">
        <f t="shared" si="0"/>
        <v>265.86</v>
      </c>
    </row>
    <row r="23" spans="1:5" ht="19.5" x14ac:dyDescent="0.2">
      <c r="A23" s="132" t="s">
        <v>32</v>
      </c>
      <c r="B23" s="6" t="s">
        <v>38</v>
      </c>
      <c r="C23" s="123">
        <v>1</v>
      </c>
      <c r="D23" s="50">
        <v>302.40000000000003</v>
      </c>
      <c r="E23" s="10">
        <f t="shared" si="0"/>
        <v>362.88000000000005</v>
      </c>
    </row>
    <row r="24" spans="1:5" ht="19.5" x14ac:dyDescent="0.2">
      <c r="A24" s="132"/>
      <c r="B24" s="6" t="s">
        <v>42</v>
      </c>
      <c r="C24" s="124"/>
      <c r="D24" s="50">
        <v>362.88</v>
      </c>
      <c r="E24" s="10">
        <f t="shared" si="0"/>
        <v>435.45599999999996</v>
      </c>
    </row>
    <row r="25" spans="1:5" ht="19.5" x14ac:dyDescent="0.2">
      <c r="A25" s="132"/>
      <c r="B25" s="6" t="s">
        <v>10</v>
      </c>
      <c r="C25" s="125"/>
      <c r="D25" s="50">
        <v>393.12000000000006</v>
      </c>
      <c r="E25" s="10">
        <f t="shared" si="0"/>
        <v>471.74400000000003</v>
      </c>
    </row>
    <row r="26" spans="1:5" ht="19.5" x14ac:dyDescent="0.2">
      <c r="A26" s="132"/>
      <c r="B26" s="6" t="s">
        <v>38</v>
      </c>
      <c r="C26" s="123">
        <v>2</v>
      </c>
      <c r="D26" s="50">
        <v>252</v>
      </c>
      <c r="E26" s="10">
        <f t="shared" si="0"/>
        <v>302.39999999999998</v>
      </c>
    </row>
    <row r="27" spans="1:5" ht="19.5" x14ac:dyDescent="0.2">
      <c r="A27" s="132"/>
      <c r="B27" s="6" t="s">
        <v>42</v>
      </c>
      <c r="C27" s="124"/>
      <c r="D27" s="50">
        <v>302.40000000000003</v>
      </c>
      <c r="E27" s="10">
        <f t="shared" si="0"/>
        <v>362.88000000000005</v>
      </c>
    </row>
    <row r="28" spans="1:5" ht="19.5" x14ac:dyDescent="0.2">
      <c r="A28" s="132"/>
      <c r="B28" s="6" t="s">
        <v>10</v>
      </c>
      <c r="C28" s="125"/>
      <c r="D28" s="50">
        <v>327.60000000000002</v>
      </c>
      <c r="E28" s="10">
        <f t="shared" si="0"/>
        <v>393.12</v>
      </c>
    </row>
    <row r="29" spans="1:5" ht="19.5" x14ac:dyDescent="0.2">
      <c r="A29" s="132"/>
      <c r="B29" s="6" t="s">
        <v>38</v>
      </c>
      <c r="C29" s="123">
        <v>3</v>
      </c>
      <c r="D29" s="50">
        <v>201.60000000000002</v>
      </c>
      <c r="E29" s="10">
        <f t="shared" si="0"/>
        <v>241.92000000000002</v>
      </c>
    </row>
    <row r="30" spans="1:5" ht="19.5" x14ac:dyDescent="0.2">
      <c r="A30" s="132"/>
      <c r="B30" s="6" t="s">
        <v>42</v>
      </c>
      <c r="C30" s="124"/>
      <c r="D30" s="50">
        <v>241.92</v>
      </c>
      <c r="E30" s="10">
        <f t="shared" si="0"/>
        <v>290.30399999999997</v>
      </c>
    </row>
    <row r="31" spans="1:5" ht="19.5" x14ac:dyDescent="0.2">
      <c r="A31" s="132"/>
      <c r="B31" s="6" t="s">
        <v>10</v>
      </c>
      <c r="C31" s="125"/>
      <c r="D31" s="50">
        <v>262.08000000000004</v>
      </c>
      <c r="E31" s="10">
        <f t="shared" si="0"/>
        <v>314.49600000000004</v>
      </c>
    </row>
    <row r="32" spans="1:5" ht="19.5" x14ac:dyDescent="0.2">
      <c r="A32" s="132"/>
      <c r="B32" s="6" t="s">
        <v>38</v>
      </c>
      <c r="C32" s="123">
        <v>4</v>
      </c>
      <c r="D32" s="50">
        <v>126</v>
      </c>
      <c r="E32" s="10">
        <f t="shared" si="0"/>
        <v>151.19999999999999</v>
      </c>
    </row>
    <row r="33" spans="1:14" ht="19.5" x14ac:dyDescent="0.2">
      <c r="A33" s="132"/>
      <c r="B33" s="6" t="s">
        <v>42</v>
      </c>
      <c r="C33" s="124"/>
      <c r="D33" s="50">
        <v>151.20000000000002</v>
      </c>
      <c r="E33" s="10">
        <f t="shared" si="0"/>
        <v>181.44000000000003</v>
      </c>
    </row>
    <row r="34" spans="1:14" ht="19.5" x14ac:dyDescent="0.2">
      <c r="A34" s="132"/>
      <c r="B34" s="6" t="s">
        <v>10</v>
      </c>
      <c r="C34" s="125"/>
      <c r="D34" s="50">
        <v>163.80000000000001</v>
      </c>
      <c r="E34" s="10">
        <f t="shared" si="0"/>
        <v>196.56</v>
      </c>
    </row>
    <row r="35" spans="1:14" ht="19.5" x14ac:dyDescent="0.2">
      <c r="A35" s="132" t="s">
        <v>52</v>
      </c>
      <c r="B35" s="6" t="s">
        <v>38</v>
      </c>
      <c r="C35" s="123">
        <v>1</v>
      </c>
      <c r="D35" s="50">
        <v>365.40000000000003</v>
      </c>
      <c r="E35" s="10">
        <f t="shared" si="0"/>
        <v>438.48</v>
      </c>
    </row>
    <row r="36" spans="1:14" ht="19.5" x14ac:dyDescent="0.2">
      <c r="A36" s="132"/>
      <c r="B36" s="6" t="s">
        <v>42</v>
      </c>
      <c r="C36" s="124"/>
      <c r="D36" s="50">
        <v>438.47999999999996</v>
      </c>
      <c r="E36" s="10">
        <f t="shared" si="0"/>
        <v>526.17599999999993</v>
      </c>
    </row>
    <row r="37" spans="1:14" ht="19.5" x14ac:dyDescent="0.2">
      <c r="A37" s="132"/>
      <c r="B37" s="6" t="s">
        <v>10</v>
      </c>
      <c r="C37" s="125"/>
      <c r="D37" s="50">
        <v>475.02000000000004</v>
      </c>
      <c r="E37" s="10">
        <f t="shared" si="0"/>
        <v>570.024</v>
      </c>
    </row>
    <row r="38" spans="1:14" ht="19.5" x14ac:dyDescent="0.2">
      <c r="A38" s="132"/>
      <c r="B38" s="6" t="s">
        <v>38</v>
      </c>
      <c r="C38" s="123">
        <v>2</v>
      </c>
      <c r="D38" s="50">
        <v>304.5</v>
      </c>
      <c r="E38" s="10">
        <f t="shared" si="0"/>
        <v>365.4</v>
      </c>
    </row>
    <row r="39" spans="1:14" ht="19.5" x14ac:dyDescent="0.2">
      <c r="A39" s="132"/>
      <c r="B39" s="6" t="s">
        <v>42</v>
      </c>
      <c r="C39" s="124"/>
      <c r="D39" s="50">
        <v>365.40000000000003</v>
      </c>
      <c r="E39" s="10">
        <f t="shared" si="0"/>
        <v>438.48</v>
      </c>
    </row>
    <row r="40" spans="1:14" ht="19.5" x14ac:dyDescent="0.2">
      <c r="A40" s="132"/>
      <c r="B40" s="6" t="s">
        <v>10</v>
      </c>
      <c r="C40" s="125"/>
      <c r="D40" s="50">
        <v>395.85</v>
      </c>
      <c r="E40" s="10">
        <f t="shared" si="0"/>
        <v>475.02</v>
      </c>
    </row>
    <row r="41" spans="1:14" ht="19.5" x14ac:dyDescent="0.2">
      <c r="A41" s="132"/>
      <c r="B41" s="6" t="s">
        <v>38</v>
      </c>
      <c r="C41" s="123">
        <v>3</v>
      </c>
      <c r="D41" s="50">
        <v>243.60000000000002</v>
      </c>
      <c r="E41" s="10">
        <f t="shared" si="0"/>
        <v>292.32</v>
      </c>
    </row>
    <row r="42" spans="1:14" ht="19.5" x14ac:dyDescent="0.2">
      <c r="A42" s="132"/>
      <c r="B42" s="6" t="s">
        <v>42</v>
      </c>
      <c r="C42" s="124"/>
      <c r="D42" s="50">
        <v>292.32</v>
      </c>
      <c r="E42" s="10">
        <f t="shared" si="0"/>
        <v>350.78399999999999</v>
      </c>
    </row>
    <row r="43" spans="1:14" ht="19.5" x14ac:dyDescent="0.2">
      <c r="A43" s="135"/>
      <c r="B43" s="13" t="s">
        <v>10</v>
      </c>
      <c r="C43" s="125"/>
      <c r="D43" s="50">
        <v>316.68000000000006</v>
      </c>
      <c r="E43" s="10">
        <f t="shared" si="0"/>
        <v>380.01600000000008</v>
      </c>
    </row>
    <row r="44" spans="1:14" ht="19.5" x14ac:dyDescent="0.2">
      <c r="A44" s="132" t="s">
        <v>34</v>
      </c>
      <c r="B44" s="6" t="s">
        <v>38</v>
      </c>
      <c r="C44" s="123">
        <v>1</v>
      </c>
      <c r="D44" s="50">
        <v>270.90000000000003</v>
      </c>
      <c r="E44" s="10">
        <f t="shared" si="0"/>
        <v>325.08000000000004</v>
      </c>
    </row>
    <row r="45" spans="1:14" ht="19.5" x14ac:dyDescent="0.2">
      <c r="A45" s="132"/>
      <c r="B45" s="6" t="s">
        <v>42</v>
      </c>
      <c r="C45" s="124"/>
      <c r="D45" s="50">
        <v>325.08</v>
      </c>
      <c r="E45" s="10">
        <f t="shared" si="0"/>
        <v>390.09599999999995</v>
      </c>
      <c r="N45" t="s">
        <v>2</v>
      </c>
    </row>
    <row r="46" spans="1:14" ht="19.5" x14ac:dyDescent="0.2">
      <c r="A46" s="132"/>
      <c r="B46" s="6" t="s">
        <v>10</v>
      </c>
      <c r="C46" s="125"/>
      <c r="D46" s="50">
        <v>352.17000000000007</v>
      </c>
      <c r="E46" s="10">
        <f t="shared" si="0"/>
        <v>422.6040000000001</v>
      </c>
    </row>
    <row r="47" spans="1:14" ht="19.5" x14ac:dyDescent="0.2">
      <c r="A47" s="132"/>
      <c r="B47" s="6" t="s">
        <v>38</v>
      </c>
      <c r="C47" s="123">
        <v>2</v>
      </c>
      <c r="D47" s="50">
        <v>225.75</v>
      </c>
      <c r="E47" s="10">
        <f t="shared" si="0"/>
        <v>270.89999999999998</v>
      </c>
    </row>
    <row r="48" spans="1:14" ht="19.5" x14ac:dyDescent="0.2">
      <c r="A48" s="132"/>
      <c r="B48" s="6" t="s">
        <v>42</v>
      </c>
      <c r="C48" s="124"/>
      <c r="D48" s="50">
        <v>270.90000000000003</v>
      </c>
      <c r="E48" s="10">
        <f t="shared" si="0"/>
        <v>325.08000000000004</v>
      </c>
    </row>
    <row r="49" spans="1:11" ht="19.5" x14ac:dyDescent="0.2">
      <c r="A49" s="132"/>
      <c r="B49" s="6" t="s">
        <v>10</v>
      </c>
      <c r="C49" s="125"/>
      <c r="D49" s="50">
        <v>293.47500000000002</v>
      </c>
      <c r="E49" s="10">
        <f t="shared" si="0"/>
        <v>352.17</v>
      </c>
    </row>
    <row r="50" spans="1:11" ht="19.5" x14ac:dyDescent="0.2">
      <c r="A50" s="132"/>
      <c r="B50" s="6" t="s">
        <v>38</v>
      </c>
      <c r="C50" s="123">
        <v>3</v>
      </c>
      <c r="D50" s="50">
        <v>180.6</v>
      </c>
      <c r="E50" s="10">
        <f t="shared" si="0"/>
        <v>216.72</v>
      </c>
      <c r="J50" s="34"/>
      <c r="K50" s="34"/>
    </row>
    <row r="51" spans="1:11" ht="19.5" x14ac:dyDescent="0.2">
      <c r="A51" s="132"/>
      <c r="B51" s="6" t="s">
        <v>42</v>
      </c>
      <c r="C51" s="124"/>
      <c r="D51" s="50">
        <v>216.72000000000003</v>
      </c>
      <c r="E51" s="10">
        <f t="shared" si="0"/>
        <v>260.06400000000002</v>
      </c>
      <c r="J51" s="34"/>
      <c r="K51" s="34"/>
    </row>
    <row r="52" spans="1:11" ht="19.5" x14ac:dyDescent="0.2">
      <c r="A52" s="135"/>
      <c r="B52" s="13" t="s">
        <v>10</v>
      </c>
      <c r="C52" s="125"/>
      <c r="D52" s="50">
        <v>234.78</v>
      </c>
      <c r="E52" s="10">
        <f t="shared" si="0"/>
        <v>281.73599999999999</v>
      </c>
      <c r="J52" s="34"/>
      <c r="K52" s="34"/>
    </row>
    <row r="53" spans="1:11" ht="39" x14ac:dyDescent="0.2">
      <c r="A53" s="133" t="s">
        <v>43</v>
      </c>
      <c r="B53" s="46" t="s">
        <v>50</v>
      </c>
      <c r="C53" s="38" t="s">
        <v>21</v>
      </c>
      <c r="D53" s="50">
        <v>115.5</v>
      </c>
      <c r="E53" s="10">
        <f t="shared" si="0"/>
        <v>138.6</v>
      </c>
      <c r="J53" s="42"/>
      <c r="K53" s="42"/>
    </row>
    <row r="54" spans="1:11" ht="39" x14ac:dyDescent="0.2">
      <c r="A54" s="134"/>
      <c r="B54" s="44" t="s">
        <v>51</v>
      </c>
      <c r="C54" s="43" t="s">
        <v>21</v>
      </c>
      <c r="D54" s="50">
        <v>138.6</v>
      </c>
      <c r="E54" s="10">
        <f t="shared" si="0"/>
        <v>166.32</v>
      </c>
      <c r="J54" s="42"/>
      <c r="K54" s="42"/>
    </row>
    <row r="55" spans="1:11" ht="19.5" x14ac:dyDescent="0.2">
      <c r="A55" s="15" t="s">
        <v>48</v>
      </c>
      <c r="B55" s="16"/>
      <c r="C55" s="5"/>
      <c r="D55" s="10">
        <v>130</v>
      </c>
      <c r="E55" s="47">
        <f t="shared" si="0"/>
        <v>156</v>
      </c>
      <c r="J55" s="34"/>
      <c r="K55" s="34"/>
    </row>
    <row r="56" spans="1:11" ht="19.5" x14ac:dyDescent="0.2">
      <c r="A56" s="20" t="s">
        <v>18</v>
      </c>
      <c r="B56" s="16"/>
      <c r="C56" s="5"/>
      <c r="D56" s="10">
        <v>30</v>
      </c>
      <c r="E56" s="47">
        <f t="shared" si="0"/>
        <v>36</v>
      </c>
    </row>
    <row r="57" spans="1:11" ht="18.75" x14ac:dyDescent="0.2">
      <c r="A57" s="24" t="s">
        <v>14</v>
      </c>
      <c r="B57" s="22"/>
      <c r="C57" s="23"/>
    </row>
  </sheetData>
  <mergeCells count="24">
    <mergeCell ref="A53:A54"/>
    <mergeCell ref="A35:A43"/>
    <mergeCell ref="C35:C37"/>
    <mergeCell ref="C38:C40"/>
    <mergeCell ref="C41:C43"/>
    <mergeCell ref="A44:A52"/>
    <mergeCell ref="C44:C46"/>
    <mergeCell ref="C47:C49"/>
    <mergeCell ref="C50:C52"/>
    <mergeCell ref="A11:A22"/>
    <mergeCell ref="C11:C13"/>
    <mergeCell ref="C14:C16"/>
    <mergeCell ref="C17:C19"/>
    <mergeCell ref="C20:C22"/>
    <mergeCell ref="A23:A34"/>
    <mergeCell ref="C23:C25"/>
    <mergeCell ref="C26:C28"/>
    <mergeCell ref="C29:C31"/>
    <mergeCell ref="C32:C34"/>
    <mergeCell ref="D1:H1"/>
    <mergeCell ref="D2:H2"/>
    <mergeCell ref="A6:E6"/>
    <mergeCell ref="A7:E7"/>
    <mergeCell ref="A8:E8"/>
  </mergeCells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8</vt:i4>
      </vt:variant>
    </vt:vector>
  </HeadingPairs>
  <TitlesOfParts>
    <vt:vector size="19" baseType="lpstr">
      <vt:lpstr>20.05.2020</vt:lpstr>
      <vt:lpstr>Лист1</vt:lpstr>
      <vt:lpstr>прейскурант от 08.02.22</vt:lpstr>
      <vt:lpstr>скидки</vt:lpstr>
      <vt:lpstr>01.01.23 на ст-во</vt:lpstr>
      <vt:lpstr> скидка от 17.05.2022</vt:lpstr>
      <vt:lpstr>скидка от 24.01.2023</vt:lpstr>
      <vt:lpstr>Лист3</vt:lpstr>
      <vt:lpstr>коммерч</vt:lpstr>
      <vt:lpstr>тверд</vt:lpstr>
      <vt:lpstr>4-2 кол</vt:lpstr>
      <vt:lpstr>' скидка от 17.05.2022'!Область_печати</vt:lpstr>
      <vt:lpstr>'01.01.23 на ст-во'!Область_печати</vt:lpstr>
      <vt:lpstr>'20.05.2020'!Область_печати</vt:lpstr>
      <vt:lpstr>'4-2 кол'!Область_печати</vt:lpstr>
      <vt:lpstr>коммерч!Область_печати</vt:lpstr>
      <vt:lpstr>Лист1!Область_печати</vt:lpstr>
      <vt:lpstr>'прейскурант от 08.02.22'!Область_печати</vt:lpstr>
      <vt:lpstr>тверд!Область_печати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Ваня</dc:creator>
  <cp:lastModifiedBy>User</cp:lastModifiedBy>
  <cp:lastPrinted>2024-01-18T11:26:43Z</cp:lastPrinted>
  <dcterms:created xsi:type="dcterms:W3CDTF">2018-01-23T09:25:23Z</dcterms:created>
  <dcterms:modified xsi:type="dcterms:W3CDTF">2024-03-12T13:21:10Z</dcterms:modified>
</cp:coreProperties>
</file>